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drawings/drawing3.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D:\WANA's DOCUMENTS\BY THEME\COMPLIANCE REVIEW\SC Comrep\2023 Q4\7. PQD FINAL\"/>
    </mc:Choice>
  </mc:AlternateContent>
  <xr:revisionPtr revIDLastSave="0" documentId="13_ncr:1_{5762EDBA-9EC8-4C4E-8D5E-25F40FF654F6}" xr6:coauthVersionLast="47" xr6:coauthVersionMax="47" xr10:uidLastSave="{00000000-0000-0000-0000-000000000000}"/>
  <bookViews>
    <workbookView xWindow="28680" yWindow="-6300" windowWidth="29040" windowHeight="15840" tabRatio="718" activeTab="13" xr2:uid="{048EEAE9-EECA-4EF2-A017-4A3A76305B68}"/>
  </bookViews>
  <sheets>
    <sheet name="Instructions" sheetId="29" r:id="rId1"/>
    <sheet name="Diff_bt_BMSC&amp;BMDC" sheetId="41" state="hidden" r:id="rId2"/>
    <sheet name="Mapping" sheetId="36" state="hidden" r:id="rId3"/>
    <sheet name="Guide_Internal_Use" sheetId="30" state="hidden" r:id="rId4"/>
    <sheet name="Guide (Bursa)" sheetId="35" state="hidden" r:id="rId5"/>
    <sheet name="Guide (working)" sheetId="46" state="hidden" r:id="rId6"/>
    <sheet name="Guide (BMDC)" sheetId="40" state="hidden" r:id="rId7"/>
    <sheet name="QualitativeNotes" sheetId="31" r:id="rId8"/>
    <sheet name="Revisions" sheetId="32" r:id="rId9"/>
    <sheet name="CCP_ConsolidatedDataFile" sheetId="34" state="hidden" r:id="rId10"/>
    <sheet name="Bursa_BMDC PQD" sheetId="38" state="hidden" r:id="rId11"/>
    <sheet name="Guide" sheetId="43" r:id="rId12"/>
    <sheet name="Uthaya's comment" sheetId="48" state="hidden" r:id="rId13"/>
    <sheet name="BMDC_ConsolidatedDataFile (BMAL" sheetId="37" r:id="rId14"/>
    <sheet name="BMDC_AggregateDataFile" sheetId="1" r:id="rId15"/>
    <sheet name="BMDC_DataFile_4_3" sheetId="2" r:id="rId16"/>
    <sheet name="BMDC_DataFile_4_4a" sheetId="3" r:id="rId17"/>
    <sheet name="BMDC_DataFile_4_4b" sheetId="4" r:id="rId18"/>
    <sheet name="BMDC_DataFile_6_1" sheetId="5" r:id="rId19"/>
    <sheet name="BMDC_DataFile_6_2" sheetId="6" r:id="rId20"/>
    <sheet name="BMDC_DataFile_7_1" sheetId="7" r:id="rId21"/>
    <sheet name="BMDC_DataFile_7_3" sheetId="8" r:id="rId22"/>
    <sheet name="BMDC_DataFile_7_3a" sheetId="9" r:id="rId23"/>
    <sheet name="BMDC_DataFile_7_3b" sheetId="10" r:id="rId24"/>
    <sheet name="BMDC_DataFile_16_2" sheetId="11" r:id="rId25"/>
    <sheet name="BMDC_DataFile_16_3" sheetId="12" r:id="rId26"/>
    <sheet name="BMDC_DataFile_17_3" sheetId="13" r:id="rId27"/>
    <sheet name="BMDC_DataFile_18_2" sheetId="14" r:id="rId28"/>
    <sheet name="BMDC_DataFile_20a" sheetId="15" r:id="rId29"/>
    <sheet name="BMDC_DataFile_20b" sheetId="16" r:id="rId30"/>
    <sheet name="BMDC_DataFile_23" sheetId="17" r:id="rId31"/>
    <sheet name="BMDC_DataFile_23_3" sheetId="18" r:id="rId32"/>
  </sheets>
  <definedNames>
    <definedName name="_xlnm._FilterDatabase" localSheetId="14" hidden="1">BMDC_AggregateDataFile!$A$1:$DU$4</definedName>
    <definedName name="_xlnm._FilterDatabase" localSheetId="13" hidden="1">'BMDC_ConsolidatedDataFile (BMAL'!$HQ$3:$HQ$190</definedName>
    <definedName name="_xlnm._FilterDatabase" localSheetId="24" hidden="1">BMDC_DataFile_16_2!$A$1:$F$3</definedName>
    <definedName name="_xlnm._FilterDatabase" localSheetId="25" hidden="1">BMDC_DataFile_16_3!$A$1:$G$7</definedName>
    <definedName name="_xlnm._FilterDatabase" localSheetId="26" hidden="1">BMDC_DataFile_17_3!$A$1:$E$2</definedName>
    <definedName name="_xlnm._FilterDatabase" localSheetId="27" hidden="1">BMDC_DataFile_18_2!$A$1:$J$3</definedName>
    <definedName name="_xlnm._FilterDatabase" localSheetId="28" hidden="1">BMDC_DataFile_20a!$A$1:$R$2</definedName>
    <definedName name="_xlnm._FilterDatabase" localSheetId="29" hidden="1">BMDC_DataFile_20b!$A$1:$G$2</definedName>
    <definedName name="_xlnm._FilterDatabase" localSheetId="30" hidden="1">BMDC_DataFile_23!$A$1:$K$3</definedName>
    <definedName name="_xlnm._FilterDatabase" localSheetId="31" hidden="1">BMDC_DataFile_23_3!$A$1:$G$2</definedName>
    <definedName name="_xlnm._FilterDatabase" localSheetId="15" hidden="1">BMDC_DataFile_4_3!$A$1:$T$4</definedName>
    <definedName name="_xlnm._FilterDatabase" localSheetId="16" hidden="1">BMDC_DataFile_4_4a!$A$1:$I$4</definedName>
    <definedName name="_xlnm._FilterDatabase" localSheetId="17" hidden="1">BMDC_DataFile_4_4b!$A$1:$G$3</definedName>
    <definedName name="_xlnm._FilterDatabase" localSheetId="18" hidden="1">BMDC_DataFile_6_1!$A$1:$F$21</definedName>
    <definedName name="_xlnm._FilterDatabase" localSheetId="19" hidden="1">BMDC_DataFile_6_2!$A$1:$T$7</definedName>
    <definedName name="_xlnm._FilterDatabase" localSheetId="20" hidden="1">BMDC_DataFile_7_1!$A$1:$M$3</definedName>
    <definedName name="_xlnm._FilterDatabase" localSheetId="21" hidden="1">BMDC_DataFile_7_3!$A$1:$H$7</definedName>
    <definedName name="_xlnm._FilterDatabase" localSheetId="22" hidden="1">BMDC_DataFile_7_3a!$A$1:$G$3</definedName>
    <definedName name="_xlnm._FilterDatabase" localSheetId="23" hidden="1">BMDC_DataFile_7_3b!$A$1:$E$2</definedName>
    <definedName name="_xlnm._FilterDatabase" localSheetId="9" hidden="1">CCP_ConsolidatedDataFile!$A$1:$L$364</definedName>
    <definedName name="_xlnm._FilterDatabase" localSheetId="1" hidden="1">'Diff_bt_BMSC&amp;BMDC'!$A$1:$J$217</definedName>
    <definedName name="_xlnm._FilterDatabase" localSheetId="11" hidden="1">Guide!$A$1:$H$206</definedName>
    <definedName name="_xlnm._FilterDatabase" localSheetId="4" hidden="1">'Guide (Bursa)'!$A$1:$M$214</definedName>
    <definedName name="_xlnm._FilterDatabase" localSheetId="5" hidden="1">'Guide (working)'!$B$1:$R$223</definedName>
    <definedName name="_xlnm._FilterDatabase" localSheetId="3" hidden="1">Guide_Internal_Use!$A$2:$Q$207</definedName>
    <definedName name="_xlnm._FilterDatabase" localSheetId="7" hidden="1">QualitativeNotes!$A$1:$D$1</definedName>
    <definedName name="_xlnm._FilterDatabase" localSheetId="8">Revisions!$A$1:$F$1</definedName>
    <definedName name="_xlnm.Print_Area" localSheetId="9">CCP_ConsolidatedDataFile!$A$1:$L$1</definedName>
    <definedName name="_xlnm.Print_Titles" localSheetId="9">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1" i="6" l="1"/>
  <c r="I90" i="6"/>
  <c r="EC33" i="38" l="1"/>
  <c r="CV33" i="38"/>
  <c r="EC32" i="38"/>
  <c r="EC31" i="38"/>
  <c r="EJ28" i="38"/>
  <c r="EI28" i="38"/>
  <c r="G2" i="4" l="1"/>
  <c r="G3" i="4"/>
  <c r="G4" i="4"/>
  <c r="G5" i="4"/>
  <c r="G6" i="4"/>
  <c r="G7" i="4"/>
  <c r="G8" i="4"/>
  <c r="G9" i="4"/>
  <c r="G10" i="4"/>
  <c r="G11" i="4"/>
  <c r="G12" i="4"/>
  <c r="F11" i="4"/>
  <c r="F10" i="4"/>
  <c r="F9" i="4"/>
  <c r="F8" i="4"/>
  <c r="F7" i="4"/>
  <c r="F6" i="4"/>
  <c r="F5" i="4"/>
  <c r="F4" i="4"/>
  <c r="F3" i="4"/>
  <c r="F2" i="4"/>
  <c r="F12" i="4"/>
  <c r="I191" i="46" l="1"/>
  <c r="I190" i="46"/>
  <c r="I185" i="46"/>
  <c r="I184" i="46"/>
  <c r="I179" i="46"/>
  <c r="I178" i="46"/>
  <c r="I167" i="46" l="1"/>
  <c r="I49" i="46"/>
  <c r="I50" i="46"/>
  <c r="I51" i="46"/>
  <c r="I41" i="46"/>
  <c r="I37" i="46"/>
  <c r="I35" i="46"/>
  <c r="I31" i="46"/>
  <c r="I223" i="46"/>
  <c r="I222" i="46"/>
  <c r="I221" i="46"/>
  <c r="I220" i="46"/>
  <c r="I219" i="46"/>
  <c r="I218" i="46"/>
  <c r="I217" i="46"/>
  <c r="I216" i="46"/>
  <c r="I215" i="46"/>
  <c r="I214" i="46"/>
  <c r="I213" i="46"/>
  <c r="I212" i="46"/>
  <c r="I211" i="46"/>
  <c r="I210" i="46"/>
  <c r="I209" i="46"/>
  <c r="I208" i="46"/>
  <c r="I207" i="46"/>
  <c r="I206" i="46"/>
  <c r="I205" i="46"/>
  <c r="I204" i="46"/>
  <c r="I203" i="46"/>
  <c r="I202" i="46"/>
  <c r="I201" i="46"/>
  <c r="I200" i="46"/>
  <c r="I199" i="46"/>
  <c r="J198" i="46"/>
  <c r="J197" i="46"/>
  <c r="I196" i="46"/>
  <c r="J194" i="46"/>
  <c r="J192" i="46"/>
  <c r="J190" i="46"/>
  <c r="J188" i="46"/>
  <c r="J186" i="46"/>
  <c r="J184" i="46"/>
  <c r="J182" i="46"/>
  <c r="J180" i="46"/>
  <c r="J178" i="46"/>
  <c r="J177" i="46"/>
  <c r="I177" i="46"/>
  <c r="J176" i="46"/>
  <c r="I176" i="46"/>
  <c r="J175" i="46"/>
  <c r="I175" i="46"/>
  <c r="J174" i="46"/>
  <c r="I174" i="46"/>
  <c r="J173" i="46"/>
  <c r="I173" i="46"/>
  <c r="J172" i="46"/>
  <c r="I172" i="46"/>
  <c r="J171" i="46"/>
  <c r="I171" i="46"/>
  <c r="J170" i="46"/>
  <c r="I170" i="46"/>
  <c r="J169" i="46"/>
  <c r="I169" i="46"/>
  <c r="J168" i="46"/>
  <c r="I168" i="46"/>
  <c r="I166" i="46"/>
  <c r="J165" i="46"/>
  <c r="I165" i="46"/>
  <c r="J164" i="46"/>
  <c r="I164" i="46"/>
  <c r="J163" i="46"/>
  <c r="I163" i="46"/>
  <c r="J162" i="46"/>
  <c r="I162" i="46"/>
  <c r="J161" i="46"/>
  <c r="I161" i="46"/>
  <c r="J160" i="46"/>
  <c r="I160" i="46"/>
  <c r="J159" i="46"/>
  <c r="I159" i="46"/>
  <c r="J158" i="46"/>
  <c r="I158" i="46"/>
  <c r="J157" i="46"/>
  <c r="I157" i="46"/>
  <c r="J156" i="46"/>
  <c r="I156" i="46"/>
  <c r="J155" i="46"/>
  <c r="I155" i="46"/>
  <c r="J154" i="46"/>
  <c r="I154" i="46"/>
  <c r="J153" i="46"/>
  <c r="I153" i="46"/>
  <c r="J152" i="46"/>
  <c r="I152" i="46"/>
  <c r="J151" i="46"/>
  <c r="I151" i="46"/>
  <c r="J150" i="46"/>
  <c r="I150" i="46"/>
  <c r="J149" i="46"/>
  <c r="I149" i="46"/>
  <c r="J148" i="46"/>
  <c r="I148" i="46"/>
  <c r="J147" i="46"/>
  <c r="I147" i="46"/>
  <c r="J146" i="46"/>
  <c r="I146" i="46"/>
  <c r="J145" i="46"/>
  <c r="I145" i="46"/>
  <c r="J144" i="46"/>
  <c r="I144" i="46"/>
  <c r="J143" i="46"/>
  <c r="I143" i="46"/>
  <c r="J142" i="46"/>
  <c r="I142" i="46"/>
  <c r="J141" i="46"/>
  <c r="I141" i="46"/>
  <c r="J140" i="46"/>
  <c r="I140" i="46"/>
  <c r="J139" i="46"/>
  <c r="I139" i="46"/>
  <c r="J138" i="46"/>
  <c r="I138" i="46"/>
  <c r="J137" i="46"/>
  <c r="J136" i="46"/>
  <c r="J135" i="46"/>
  <c r="J134" i="46"/>
  <c r="J133" i="46"/>
  <c r="J132" i="46"/>
  <c r="J131" i="46"/>
  <c r="J130" i="46"/>
  <c r="J129" i="46"/>
  <c r="J128" i="46"/>
  <c r="J127" i="46"/>
  <c r="J126" i="46"/>
  <c r="I126" i="46"/>
  <c r="J125" i="46"/>
  <c r="I125" i="46"/>
  <c r="J124" i="46"/>
  <c r="I124" i="46"/>
  <c r="J123" i="46"/>
  <c r="I123" i="46"/>
  <c r="J122" i="46"/>
  <c r="I122" i="46"/>
  <c r="J121" i="46"/>
  <c r="I121" i="46"/>
  <c r="J120" i="46"/>
  <c r="I120" i="46"/>
  <c r="J119" i="46"/>
  <c r="I119" i="46"/>
  <c r="J118" i="46"/>
  <c r="I118" i="46"/>
  <c r="I117" i="46"/>
  <c r="I116" i="46"/>
  <c r="I115" i="46"/>
  <c r="I114" i="46"/>
  <c r="I113" i="46"/>
  <c r="I112" i="46"/>
  <c r="J111" i="46"/>
  <c r="I111" i="46"/>
  <c r="J110" i="46"/>
  <c r="I110" i="46"/>
  <c r="J109" i="46"/>
  <c r="I109" i="46"/>
  <c r="J108" i="46"/>
  <c r="I108" i="46"/>
  <c r="J107" i="46"/>
  <c r="I107" i="46"/>
  <c r="J106" i="46"/>
  <c r="I106" i="46"/>
  <c r="J105" i="46"/>
  <c r="I105" i="46"/>
  <c r="J104" i="46"/>
  <c r="J103" i="46"/>
  <c r="J102" i="46"/>
  <c r="J101" i="46"/>
  <c r="J100" i="46"/>
  <c r="J99" i="46"/>
  <c r="J98" i="46"/>
  <c r="J97" i="46"/>
  <c r="J96" i="46"/>
  <c r="J95" i="46"/>
  <c r="J94" i="46"/>
  <c r="J93" i="46"/>
  <c r="J92" i="46"/>
  <c r="I92" i="46"/>
  <c r="J91" i="46"/>
  <c r="I91" i="46"/>
  <c r="J90" i="46"/>
  <c r="I90" i="46"/>
  <c r="J89" i="46"/>
  <c r="I89" i="46"/>
  <c r="J88" i="46"/>
  <c r="I88" i="46"/>
  <c r="J87" i="46"/>
  <c r="I87" i="46"/>
  <c r="J86" i="46"/>
  <c r="I86" i="46"/>
  <c r="J85" i="46"/>
  <c r="I85" i="46"/>
  <c r="J84" i="46"/>
  <c r="I84" i="46"/>
  <c r="J83" i="46"/>
  <c r="I83" i="46"/>
  <c r="J82" i="46"/>
  <c r="I82" i="46"/>
  <c r="J81" i="46"/>
  <c r="I81" i="46"/>
  <c r="J80" i="46"/>
  <c r="I80" i="46"/>
  <c r="J79" i="46"/>
  <c r="I79" i="46"/>
  <c r="J78" i="46"/>
  <c r="I78" i="46"/>
  <c r="J77" i="46"/>
  <c r="I77" i="46"/>
  <c r="J76" i="46"/>
  <c r="I76" i="46"/>
  <c r="J75" i="46"/>
  <c r="I75" i="46"/>
  <c r="J74" i="46"/>
  <c r="I74" i="46"/>
  <c r="J73" i="46"/>
  <c r="I73" i="46"/>
  <c r="J72" i="46"/>
  <c r="I72" i="46"/>
  <c r="J71" i="46"/>
  <c r="I71" i="46"/>
  <c r="J70" i="46"/>
  <c r="I70" i="46"/>
  <c r="J69" i="46"/>
  <c r="I69" i="46"/>
  <c r="J68" i="46"/>
  <c r="I68" i="46"/>
  <c r="J67" i="46"/>
  <c r="I67" i="46"/>
  <c r="J66" i="46"/>
  <c r="J65" i="46"/>
  <c r="J64" i="46"/>
  <c r="J63" i="46"/>
  <c r="J62" i="46"/>
  <c r="J61" i="46"/>
  <c r="J60" i="46"/>
  <c r="J59" i="46"/>
  <c r="J58" i="46"/>
  <c r="J57" i="46"/>
  <c r="J56" i="46"/>
  <c r="J55" i="46"/>
  <c r="J54" i="46"/>
  <c r="J53" i="46"/>
  <c r="J52" i="46"/>
  <c r="I48" i="46"/>
  <c r="J47" i="46"/>
  <c r="I47" i="46"/>
  <c r="J46" i="46"/>
  <c r="I46" i="46"/>
  <c r="J45" i="46"/>
  <c r="I45" i="46"/>
  <c r="J44" i="46"/>
  <c r="I44" i="46"/>
  <c r="J43" i="46"/>
  <c r="I43" i="46"/>
  <c r="J42" i="46"/>
  <c r="I42" i="46"/>
  <c r="I40" i="46"/>
  <c r="J39" i="46"/>
  <c r="I39" i="46"/>
  <c r="J38" i="46"/>
  <c r="I38" i="46"/>
  <c r="I36" i="46"/>
  <c r="I34" i="46"/>
  <c r="J33" i="46"/>
  <c r="I33" i="46"/>
  <c r="J32" i="46"/>
  <c r="I32" i="46"/>
  <c r="I30" i="46"/>
  <c r="J29" i="46"/>
  <c r="I29" i="46"/>
  <c r="J28" i="46"/>
  <c r="I28" i="46"/>
  <c r="J27" i="46"/>
  <c r="J26" i="46"/>
  <c r="J25" i="46"/>
  <c r="J24" i="46"/>
  <c r="J23" i="46"/>
  <c r="J22" i="46"/>
  <c r="J21" i="46"/>
  <c r="J20" i="46"/>
  <c r="J19" i="46"/>
  <c r="J18" i="46"/>
  <c r="J17" i="46"/>
  <c r="J16" i="46"/>
  <c r="J15" i="46"/>
  <c r="J14" i="46"/>
  <c r="J13" i="46"/>
  <c r="J12" i="46"/>
  <c r="I12" i="46"/>
  <c r="J11" i="46"/>
  <c r="I11" i="46"/>
  <c r="J10" i="46"/>
  <c r="I10" i="46"/>
  <c r="J9" i="46"/>
  <c r="I9" i="46"/>
  <c r="J8" i="46"/>
  <c r="I8" i="46"/>
  <c r="J7" i="46"/>
  <c r="I7" i="46"/>
  <c r="J6" i="46"/>
  <c r="I6" i="46"/>
  <c r="J5" i="46"/>
  <c r="I5" i="46"/>
  <c r="J4" i="46"/>
  <c r="I4" i="46"/>
  <c r="J3" i="46"/>
  <c r="I3" i="46"/>
  <c r="J2" i="46"/>
  <c r="I2" i="46"/>
  <c r="EC11" i="38" l="1"/>
  <c r="CV11" i="38"/>
  <c r="EC10" i="38"/>
  <c r="EC9" i="38"/>
  <c r="EJ6" i="38"/>
  <c r="EI6" i="38"/>
  <c r="J217" i="41" l="1"/>
  <c r="J216" i="41"/>
  <c r="J215" i="41"/>
  <c r="J214" i="41"/>
  <c r="J213" i="41"/>
  <c r="J212" i="41"/>
  <c r="J211" i="41"/>
  <c r="J210" i="41"/>
  <c r="J209" i="41"/>
  <c r="J208" i="41"/>
  <c r="J207" i="41"/>
  <c r="J206" i="41"/>
  <c r="J205" i="41"/>
  <c r="J204" i="41"/>
  <c r="J203" i="41"/>
  <c r="J202" i="41"/>
  <c r="J201" i="41"/>
  <c r="J200" i="41"/>
  <c r="J199" i="41"/>
  <c r="J198" i="41"/>
  <c r="J197" i="41"/>
  <c r="J196" i="41"/>
  <c r="J195" i="41"/>
  <c r="J194" i="41"/>
  <c r="J193" i="41"/>
  <c r="J192" i="41"/>
  <c r="J191" i="41"/>
  <c r="J190" i="41"/>
  <c r="J189" i="41"/>
  <c r="J188" i="41"/>
  <c r="J187" i="41"/>
  <c r="J186" i="41"/>
  <c r="J185" i="41"/>
  <c r="J184" i="41"/>
  <c r="J183" i="41"/>
  <c r="J182" i="41"/>
  <c r="J181" i="41"/>
  <c r="J180" i="41"/>
  <c r="J179" i="41"/>
  <c r="J178" i="41"/>
  <c r="J177" i="41"/>
  <c r="J176" i="41"/>
  <c r="J175" i="41"/>
  <c r="J174" i="41"/>
  <c r="J173" i="41"/>
  <c r="J172" i="41"/>
  <c r="J171" i="41"/>
  <c r="J170" i="41"/>
  <c r="J169" i="41"/>
  <c r="J168" i="41"/>
  <c r="J165" i="41"/>
  <c r="J164" i="41"/>
  <c r="J163" i="41"/>
  <c r="J162" i="41"/>
  <c r="J161" i="41"/>
  <c r="J160" i="41"/>
  <c r="J159" i="41"/>
  <c r="J158" i="41"/>
  <c r="J157" i="41"/>
  <c r="J156" i="41"/>
  <c r="J155" i="41"/>
  <c r="J154" i="41"/>
  <c r="J153" i="41"/>
  <c r="J152" i="41"/>
  <c r="J151" i="41"/>
  <c r="J150" i="41"/>
  <c r="J149" i="41"/>
  <c r="J148" i="41"/>
  <c r="J147" i="41"/>
  <c r="J146" i="41"/>
  <c r="J145" i="41"/>
  <c r="J144" i="41"/>
  <c r="J143" i="41"/>
  <c r="J142" i="41"/>
  <c r="J141" i="41"/>
  <c r="J140" i="41"/>
  <c r="J139" i="41"/>
  <c r="J138" i="41"/>
  <c r="J137" i="41"/>
  <c r="J136" i="41"/>
  <c r="J135" i="41"/>
  <c r="J134" i="41"/>
  <c r="J133" i="41"/>
  <c r="J132" i="41"/>
  <c r="J131" i="41"/>
  <c r="J130" i="41"/>
  <c r="J129" i="41"/>
  <c r="J128" i="41"/>
  <c r="J127" i="41"/>
  <c r="J126" i="41"/>
  <c r="J125" i="41"/>
  <c r="J124" i="41"/>
  <c r="J123" i="41"/>
  <c r="J122" i="41"/>
  <c r="J121" i="41"/>
  <c r="J120" i="41"/>
  <c r="J119" i="41"/>
  <c r="J118" i="41"/>
  <c r="J117" i="41"/>
  <c r="J116" i="41"/>
  <c r="J115" i="41"/>
  <c r="J114" i="41"/>
  <c r="J113" i="41"/>
  <c r="J112" i="41"/>
  <c r="J111" i="41"/>
  <c r="J110" i="41"/>
  <c r="J109" i="41"/>
  <c r="J108" i="41"/>
  <c r="J107" i="41"/>
  <c r="J106" i="41"/>
  <c r="J105" i="41"/>
  <c r="J104" i="41"/>
  <c r="J103" i="41"/>
  <c r="J102" i="41"/>
  <c r="J101" i="41"/>
  <c r="J100" i="41"/>
  <c r="J99" i="41"/>
  <c r="J98" i="41"/>
  <c r="J97" i="41"/>
  <c r="J96" i="41"/>
  <c r="J95" i="41"/>
  <c r="J94" i="41"/>
  <c r="J93" i="41"/>
  <c r="J92" i="41"/>
  <c r="J91" i="41"/>
  <c r="J90" i="41"/>
  <c r="J89" i="41"/>
  <c r="J88" i="41"/>
  <c r="J87" i="41"/>
  <c r="J86" i="41"/>
  <c r="J85" i="41"/>
  <c r="J84" i="41"/>
  <c r="J83" i="41"/>
  <c r="J82" i="41"/>
  <c r="J81" i="41"/>
  <c r="J80" i="41"/>
  <c r="J79" i="41"/>
  <c r="J78" i="41"/>
  <c r="J77" i="41"/>
  <c r="J76" i="41"/>
  <c r="J75" i="41"/>
  <c r="J74" i="41"/>
  <c r="J73" i="41"/>
  <c r="J72" i="41"/>
  <c r="J71" i="41"/>
  <c r="J70" i="41"/>
  <c r="J69" i="41"/>
  <c r="J68" i="41"/>
  <c r="J67" i="41"/>
  <c r="J66" i="41"/>
  <c r="J65" i="41"/>
  <c r="J64" i="41"/>
  <c r="J63" i="41"/>
  <c r="J62" i="41"/>
  <c r="J61" i="41"/>
  <c r="J60" i="41"/>
  <c r="J59" i="41"/>
  <c r="J58" i="41"/>
  <c r="J57" i="41"/>
  <c r="J56" i="41"/>
  <c r="J55" i="41"/>
  <c r="J54" i="41"/>
  <c r="J53" i="41"/>
  <c r="J52"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7" i="41"/>
  <c r="J16" i="41"/>
  <c r="J15" i="41"/>
  <c r="J14" i="41"/>
  <c r="J13" i="41"/>
  <c r="J12" i="41"/>
  <c r="J11" i="41"/>
  <c r="J10" i="41"/>
  <c r="J9" i="41"/>
  <c r="J8" i="41"/>
  <c r="J7" i="41"/>
  <c r="J6" i="41"/>
  <c r="J5" i="41"/>
  <c r="J4" i="41"/>
  <c r="J3" i="41"/>
  <c r="J2" i="41"/>
  <c r="I160" i="30" l="1"/>
  <c r="I45" i="30"/>
  <c r="I38" i="30"/>
  <c r="I35" i="30"/>
  <c r="I34" i="30"/>
  <c r="I31" i="30"/>
  <c r="J4" i="30"/>
  <c r="J5" i="30"/>
  <c r="J6" i="30"/>
  <c r="J7" i="30"/>
  <c r="J8" i="30"/>
  <c r="J9" i="30"/>
  <c r="J10" i="30"/>
  <c r="J11" i="30"/>
  <c r="J12" i="30"/>
  <c r="J13" i="30"/>
  <c r="J14" i="30"/>
  <c r="J15" i="30"/>
  <c r="J16" i="30"/>
  <c r="J17" i="30"/>
  <c r="J18" i="30"/>
  <c r="J19" i="30"/>
  <c r="J20" i="30"/>
  <c r="J21" i="30"/>
  <c r="J22" i="30"/>
  <c r="J23" i="30"/>
  <c r="J24" i="30"/>
  <c r="J25" i="30"/>
  <c r="J26" i="30"/>
  <c r="J27" i="30"/>
  <c r="J28" i="30"/>
  <c r="J29" i="30"/>
  <c r="J30" i="30"/>
  <c r="J32" i="30"/>
  <c r="J33" i="30"/>
  <c r="J36" i="30"/>
  <c r="J37" i="30"/>
  <c r="J39" i="30"/>
  <c r="J40" i="30"/>
  <c r="J41" i="30"/>
  <c r="J42" i="30"/>
  <c r="J43" i="30"/>
  <c r="J44"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12" i="30"/>
  <c r="J113" i="30"/>
  <c r="J114" i="30"/>
  <c r="J115" i="30"/>
  <c r="J116" i="30"/>
  <c r="J117" i="30"/>
  <c r="J118" i="30"/>
  <c r="J119" i="30"/>
  <c r="J120" i="30"/>
  <c r="J121" i="30"/>
  <c r="J122" i="30"/>
  <c r="J123" i="30"/>
  <c r="J124" i="30"/>
  <c r="J125" i="30"/>
  <c r="J126" i="30"/>
  <c r="J127" i="30"/>
  <c r="J128" i="30"/>
  <c r="J129" i="30"/>
  <c r="J130" i="30"/>
  <c r="J131" i="30"/>
  <c r="J132" i="30"/>
  <c r="J133" i="30"/>
  <c r="J134" i="30"/>
  <c r="J135" i="30"/>
  <c r="J136" i="30"/>
  <c r="J137" i="30"/>
  <c r="J138" i="30"/>
  <c r="J139" i="30"/>
  <c r="J140" i="30"/>
  <c r="J141" i="30"/>
  <c r="J142" i="30"/>
  <c r="J143" i="30"/>
  <c r="J144" i="30"/>
  <c r="J145" i="30"/>
  <c r="J146" i="30"/>
  <c r="J147" i="30"/>
  <c r="J148" i="30"/>
  <c r="J149" i="30"/>
  <c r="J150" i="30"/>
  <c r="J151" i="30"/>
  <c r="J152" i="30"/>
  <c r="J153" i="30"/>
  <c r="J154" i="30"/>
  <c r="J155" i="30"/>
  <c r="J156" i="30"/>
  <c r="J157" i="30"/>
  <c r="J158" i="30"/>
  <c r="J159" i="30"/>
  <c r="J161" i="30"/>
  <c r="J162" i="30"/>
  <c r="J163" i="30"/>
  <c r="J164" i="30"/>
  <c r="J165" i="30"/>
  <c r="J166" i="30"/>
  <c r="J167" i="30"/>
  <c r="J168" i="30"/>
  <c r="J169" i="30"/>
  <c r="J170" i="30"/>
  <c r="J171" i="30"/>
  <c r="J172" i="30"/>
  <c r="J173" i="30"/>
  <c r="J174" i="30"/>
  <c r="J175" i="30"/>
  <c r="J176" i="30"/>
  <c r="J177" i="30"/>
  <c r="J178" i="30"/>
  <c r="J179" i="30"/>
  <c r="J181" i="30"/>
  <c r="J182" i="30"/>
  <c r="I4" i="30"/>
  <c r="I5" i="30"/>
  <c r="I6" i="30"/>
  <c r="I7" i="30"/>
  <c r="I8" i="30"/>
  <c r="I9" i="30"/>
  <c r="I10" i="30"/>
  <c r="I11" i="30"/>
  <c r="I12" i="30"/>
  <c r="I13" i="30"/>
  <c r="I14" i="30"/>
  <c r="I15" i="30"/>
  <c r="I16" i="30"/>
  <c r="I17" i="30"/>
  <c r="I18" i="30"/>
  <c r="I19" i="30"/>
  <c r="I20" i="30"/>
  <c r="I21" i="30"/>
  <c r="I22" i="30"/>
  <c r="I23" i="30"/>
  <c r="I24" i="30"/>
  <c r="I25" i="30"/>
  <c r="I26" i="30"/>
  <c r="I27" i="30"/>
  <c r="I28" i="30"/>
  <c r="I29" i="30"/>
  <c r="I30" i="30"/>
  <c r="I32" i="30"/>
  <c r="I33" i="30"/>
  <c r="I36" i="30"/>
  <c r="I37" i="30"/>
  <c r="I39" i="30"/>
  <c r="I40" i="30"/>
  <c r="I41" i="30"/>
  <c r="I42" i="30"/>
  <c r="I43" i="30"/>
  <c r="I44"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I96" i="30"/>
  <c r="I97" i="30"/>
  <c r="I98" i="30"/>
  <c r="I99" i="30"/>
  <c r="I100" i="30"/>
  <c r="I101" i="30"/>
  <c r="I102" i="30"/>
  <c r="I103" i="30"/>
  <c r="I104" i="30"/>
  <c r="I105" i="30"/>
  <c r="I106" i="30"/>
  <c r="I107" i="30"/>
  <c r="I108" i="30"/>
  <c r="I109" i="30"/>
  <c r="I110" i="30"/>
  <c r="I111" i="30"/>
  <c r="I112" i="30"/>
  <c r="I113" i="30"/>
  <c r="I114" i="30"/>
  <c r="I115" i="30"/>
  <c r="I116" i="30"/>
  <c r="I117" i="30"/>
  <c r="I118" i="30"/>
  <c r="I119" i="30"/>
  <c r="I120" i="30"/>
  <c r="I121" i="30"/>
  <c r="I122" i="30"/>
  <c r="I123" i="30"/>
  <c r="I124" i="30"/>
  <c r="I125" i="30"/>
  <c r="I126" i="30"/>
  <c r="I127" i="30"/>
  <c r="I128" i="30"/>
  <c r="I129" i="30"/>
  <c r="I130" i="30"/>
  <c r="I131" i="30"/>
  <c r="I132" i="30"/>
  <c r="I133" i="30"/>
  <c r="I134" i="30"/>
  <c r="I135" i="30"/>
  <c r="I136" i="30"/>
  <c r="I137" i="30"/>
  <c r="I138" i="30"/>
  <c r="I139" i="30"/>
  <c r="I140" i="30"/>
  <c r="I141" i="30"/>
  <c r="I142" i="30"/>
  <c r="I143" i="30"/>
  <c r="I144" i="30"/>
  <c r="I145" i="30"/>
  <c r="I146" i="30"/>
  <c r="I147" i="30"/>
  <c r="I148" i="30"/>
  <c r="I149" i="30"/>
  <c r="I150" i="30"/>
  <c r="I151" i="30"/>
  <c r="I152" i="30"/>
  <c r="I153" i="30"/>
  <c r="I154" i="30"/>
  <c r="I155" i="30"/>
  <c r="I156" i="30"/>
  <c r="I157" i="30"/>
  <c r="I158" i="30"/>
  <c r="I159" i="30"/>
  <c r="I161" i="30"/>
  <c r="I162" i="30"/>
  <c r="I163" i="30"/>
  <c r="I164" i="30"/>
  <c r="I165" i="30"/>
  <c r="I166" i="30"/>
  <c r="I167" i="30"/>
  <c r="I168" i="30"/>
  <c r="I169" i="30"/>
  <c r="I170" i="30"/>
  <c r="I171" i="30"/>
  <c r="I174" i="30"/>
  <c r="I177" i="30"/>
  <c r="I180" i="30"/>
  <c r="I183" i="30"/>
  <c r="I184" i="30"/>
  <c r="I185" i="30"/>
  <c r="I186" i="30"/>
  <c r="I187" i="30"/>
  <c r="I188" i="30"/>
  <c r="I189" i="30"/>
  <c r="I190" i="30"/>
  <c r="I191" i="30"/>
  <c r="I192" i="30"/>
  <c r="I193" i="30"/>
  <c r="I194" i="30"/>
  <c r="I195" i="30"/>
  <c r="I196" i="30"/>
  <c r="I197" i="30"/>
  <c r="I198" i="30"/>
  <c r="I199" i="30"/>
  <c r="I200" i="30"/>
  <c r="I201" i="30"/>
  <c r="I202" i="30"/>
  <c r="I203" i="30"/>
  <c r="I204" i="30"/>
  <c r="I205" i="30"/>
  <c r="I206" i="30"/>
  <c r="I207" i="30"/>
  <c r="L166" i="35" l="1"/>
  <c r="L167" i="35" s="1"/>
  <c r="L182" i="35" l="1"/>
  <c r="L181" i="35"/>
  <c r="L184" i="35"/>
  <c r="L48" i="35"/>
  <c r="L49" i="35" s="1"/>
  <c r="L50" i="35" s="1"/>
  <c r="L51" i="35" s="1"/>
  <c r="L40" i="35"/>
  <c r="L41" i="35" s="1"/>
  <c r="L36" i="35"/>
  <c r="L37" i="35" s="1"/>
  <c r="L34" i="35"/>
  <c r="L35" i="35" s="1"/>
  <c r="L30" i="35"/>
  <c r="L31" i="35" s="1"/>
  <c r="L186" i="35"/>
  <c r="L185" i="35"/>
  <c r="L183" i="35"/>
  <c r="L3" i="35" l="1"/>
  <c r="L4" i="35"/>
  <c r="L5" i="35"/>
  <c r="L6" i="35"/>
  <c r="L7" i="35"/>
  <c r="L8" i="35"/>
  <c r="L9" i="35"/>
  <c r="L10" i="35"/>
  <c r="L11" i="35"/>
  <c r="L12" i="35"/>
  <c r="L13" i="35"/>
  <c r="L14" i="35"/>
  <c r="L15" i="35"/>
  <c r="L16" i="35"/>
  <c r="L17" i="35"/>
  <c r="L18" i="35"/>
  <c r="L19" i="35"/>
  <c r="L20" i="35"/>
  <c r="L21" i="35"/>
  <c r="L22" i="35"/>
  <c r="L23" i="35"/>
  <c r="L24" i="35"/>
  <c r="L25" i="35"/>
  <c r="L26" i="35"/>
  <c r="L27" i="35"/>
  <c r="L28" i="35"/>
  <c r="L29" i="35"/>
  <c r="L32" i="35"/>
  <c r="L33" i="35"/>
  <c r="L38" i="35"/>
  <c r="L39" i="35"/>
  <c r="L42" i="35"/>
  <c r="L43" i="35"/>
  <c r="L44" i="35"/>
  <c r="L45" i="35"/>
  <c r="L46" i="35"/>
  <c r="L47" i="35"/>
  <c r="L52" i="35"/>
  <c r="L53" i="35"/>
  <c r="L54" i="35"/>
  <c r="L55" i="35"/>
  <c r="L56" i="35"/>
  <c r="L57" i="35"/>
  <c r="L58" i="35"/>
  <c r="L59" i="35"/>
  <c r="L60" i="35"/>
  <c r="L61" i="35"/>
  <c r="L62" i="35"/>
  <c r="L63" i="35"/>
  <c r="L64" i="35"/>
  <c r="L65" i="35"/>
  <c r="L66" i="35"/>
  <c r="L67" i="35"/>
  <c r="L68" i="35"/>
  <c r="L69" i="35"/>
  <c r="L70" i="35"/>
  <c r="L71" i="35"/>
  <c r="L72" i="35"/>
  <c r="L73" i="35"/>
  <c r="L74" i="35"/>
  <c r="L75" i="35"/>
  <c r="L76" i="35"/>
  <c r="L77" i="35"/>
  <c r="L78" i="35"/>
  <c r="L79" i="35"/>
  <c r="L80" i="35"/>
  <c r="L81" i="35"/>
  <c r="L82" i="35"/>
  <c r="L83" i="35"/>
  <c r="L84" i="35"/>
  <c r="L85" i="35"/>
  <c r="L86" i="35"/>
  <c r="L87" i="35"/>
  <c r="L88" i="35"/>
  <c r="L89" i="35"/>
  <c r="L90" i="35"/>
  <c r="L91" i="35"/>
  <c r="L92" i="35"/>
  <c r="L93" i="35"/>
  <c r="L94" i="35"/>
  <c r="L95" i="35"/>
  <c r="L96" i="35"/>
  <c r="L97" i="35"/>
  <c r="L98" i="35"/>
  <c r="L99" i="35"/>
  <c r="L100" i="35"/>
  <c r="L101" i="35"/>
  <c r="L102" i="35"/>
  <c r="L103" i="35"/>
  <c r="L104" i="35"/>
  <c r="L105" i="35"/>
  <c r="L106" i="35"/>
  <c r="L107" i="35"/>
  <c r="L108" i="35"/>
  <c r="L109" i="35"/>
  <c r="L110" i="35"/>
  <c r="L111" i="35"/>
  <c r="L112" i="35"/>
  <c r="L113" i="35"/>
  <c r="L114" i="35"/>
  <c r="L115" i="35"/>
  <c r="L116" i="35"/>
  <c r="L117" i="35"/>
  <c r="L118" i="35"/>
  <c r="L119" i="35"/>
  <c r="L120" i="35"/>
  <c r="L121" i="35"/>
  <c r="L122" i="35"/>
  <c r="L123" i="35"/>
  <c r="L124" i="35"/>
  <c r="L125" i="35"/>
  <c r="L126" i="35"/>
  <c r="L127" i="35"/>
  <c r="L128" i="35"/>
  <c r="L129" i="35"/>
  <c r="L130" i="35"/>
  <c r="L131" i="35"/>
  <c r="L132" i="35"/>
  <c r="L133" i="35"/>
  <c r="L134" i="35"/>
  <c r="L135" i="35"/>
  <c r="L136" i="35"/>
  <c r="L137" i="35"/>
  <c r="L138" i="35"/>
  <c r="L139" i="35"/>
  <c r="L140" i="35"/>
  <c r="L141" i="35"/>
  <c r="L142" i="35"/>
  <c r="L143" i="35"/>
  <c r="L144" i="35"/>
  <c r="L145" i="35"/>
  <c r="L146" i="35"/>
  <c r="L147" i="35"/>
  <c r="L148" i="35"/>
  <c r="L149" i="35"/>
  <c r="L150" i="35"/>
  <c r="L151" i="35"/>
  <c r="L152" i="35"/>
  <c r="L153" i="35"/>
  <c r="L154" i="35"/>
  <c r="L155" i="35"/>
  <c r="L156" i="35"/>
  <c r="L157" i="35"/>
  <c r="L158" i="35"/>
  <c r="L159" i="35"/>
  <c r="L160" i="35"/>
  <c r="L161" i="35"/>
  <c r="L162" i="35"/>
  <c r="L163" i="35"/>
  <c r="L164" i="35"/>
  <c r="L165" i="35"/>
  <c r="L168" i="35"/>
  <c r="L169" i="35"/>
  <c r="L170" i="35"/>
  <c r="L171" i="35"/>
  <c r="L172" i="35"/>
  <c r="L173" i="35"/>
  <c r="L174" i="35"/>
  <c r="L175" i="35"/>
  <c r="L176" i="35"/>
  <c r="L177" i="35"/>
  <c r="L178" i="35"/>
  <c r="L179" i="35"/>
  <c r="L180" i="35"/>
  <c r="L187" i="35"/>
  <c r="L188" i="35"/>
  <c r="L189" i="35"/>
  <c r="L190" i="35"/>
  <c r="L191" i="35"/>
  <c r="L192" i="35"/>
  <c r="L193" i="35"/>
  <c r="L194" i="35"/>
  <c r="L195" i="35"/>
  <c r="L196" i="35"/>
  <c r="L197" i="35"/>
  <c r="L198" i="35"/>
  <c r="L199" i="35"/>
  <c r="L200" i="35"/>
  <c r="L201" i="35"/>
  <c r="L202" i="35"/>
  <c r="L203" i="35"/>
  <c r="L204" i="35"/>
  <c r="L205" i="35"/>
  <c r="L206" i="35"/>
  <c r="L207" i="35"/>
  <c r="L208" i="35"/>
  <c r="L209" i="35"/>
  <c r="L210" i="35"/>
  <c r="L211" i="35"/>
  <c r="L212" i="35"/>
  <c r="L213" i="35"/>
  <c r="L214" i="35"/>
  <c r="L2" i="35"/>
  <c r="B17" i="36"/>
  <c r="J3" i="30"/>
  <c r="J18" i="36" l="1"/>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0" i="36"/>
  <c r="J51" i="36"/>
  <c r="J52" i="36"/>
  <c r="J53" i="36"/>
  <c r="J54" i="36"/>
  <c r="J55" i="36"/>
  <c r="J56" i="36"/>
  <c r="J57" i="36"/>
  <c r="J58" i="36"/>
  <c r="J59" i="36"/>
  <c r="J60" i="36"/>
  <c r="J61" i="36"/>
  <c r="J62" i="36"/>
  <c r="J63" i="36"/>
  <c r="J64" i="36"/>
  <c r="J65" i="36"/>
  <c r="J66" i="36"/>
  <c r="J67" i="36"/>
  <c r="J68" i="36"/>
  <c r="J69" i="36"/>
  <c r="J70" i="36"/>
  <c r="J71" i="36"/>
  <c r="J72" i="36"/>
  <c r="J73" i="36"/>
  <c r="J74" i="36"/>
  <c r="J75" i="36"/>
  <c r="J76" i="36"/>
  <c r="J77" i="36"/>
  <c r="J78" i="36"/>
  <c r="J79" i="36"/>
  <c r="J80" i="36"/>
  <c r="J81" i="36"/>
  <c r="J82"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11" i="36"/>
  <c r="J112" i="36"/>
  <c r="J113" i="36"/>
  <c r="J114" i="36"/>
  <c r="J115" i="36"/>
  <c r="J116" i="36"/>
  <c r="J117" i="36"/>
  <c r="J118" i="36"/>
  <c r="J119" i="36"/>
  <c r="J120" i="36"/>
  <c r="J121" i="36"/>
  <c r="J122" i="36"/>
  <c r="J123" i="36"/>
  <c r="J124" i="36"/>
  <c r="J125" i="36"/>
  <c r="J126" i="36"/>
  <c r="J127" i="36"/>
  <c r="J128" i="36"/>
  <c r="J129" i="36"/>
  <c r="J130" i="36"/>
  <c r="J131" i="36"/>
  <c r="J132" i="36"/>
  <c r="J133" i="36"/>
  <c r="J134" i="36"/>
  <c r="J135" i="36"/>
  <c r="J136" i="36"/>
  <c r="J137" i="36"/>
  <c r="J138" i="36"/>
  <c r="J139" i="36"/>
  <c r="J140" i="36"/>
  <c r="J141" i="36"/>
  <c r="J142" i="36"/>
  <c r="J143" i="36"/>
  <c r="J144" i="36"/>
  <c r="J145" i="36"/>
  <c r="J146" i="36"/>
  <c r="J147" i="36"/>
  <c r="J148" i="36"/>
  <c r="J149" i="36"/>
  <c r="J150" i="36"/>
  <c r="J151" i="36"/>
  <c r="J152" i="36"/>
  <c r="J153" i="36"/>
  <c r="J154" i="36"/>
  <c r="J155" i="36"/>
  <c r="J156" i="36"/>
  <c r="J157" i="36"/>
  <c r="J158" i="36"/>
  <c r="J159" i="36"/>
  <c r="J160"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89"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8" i="36"/>
  <c r="J219" i="36"/>
  <c r="J220" i="36"/>
  <c r="J221" i="36"/>
  <c r="J222" i="36"/>
  <c r="J223" i="36"/>
  <c r="J224" i="36"/>
  <c r="J225" i="36"/>
  <c r="J226" i="36"/>
  <c r="J227" i="36"/>
  <c r="J228" i="36"/>
  <c r="J229" i="36"/>
  <c r="J230" i="36"/>
  <c r="J231" i="36"/>
  <c r="J232" i="36"/>
  <c r="J233" i="36"/>
  <c r="J234" i="36"/>
  <c r="J235" i="36"/>
  <c r="J236" i="36"/>
  <c r="J237" i="36"/>
  <c r="J238" i="36"/>
  <c r="J239" i="36"/>
  <c r="J240" i="36"/>
  <c r="J241" i="36"/>
  <c r="J242" i="36"/>
  <c r="J243" i="36"/>
  <c r="J244" i="36"/>
  <c r="J245" i="36"/>
  <c r="J246" i="36"/>
  <c r="J247" i="36"/>
  <c r="J248" i="36"/>
  <c r="J249" i="36"/>
  <c r="J250" i="36"/>
  <c r="J251" i="36"/>
  <c r="J252"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303" i="36"/>
  <c r="J304" i="36"/>
  <c r="J305" i="36"/>
  <c r="J306" i="36"/>
  <c r="J307" i="36"/>
  <c r="J308" i="36"/>
  <c r="J309" i="36"/>
  <c r="J310" i="36"/>
  <c r="J311" i="36"/>
  <c r="J312" i="36"/>
  <c r="J313" i="36"/>
  <c r="J314" i="36"/>
  <c r="J315" i="36"/>
  <c r="J316" i="36"/>
  <c r="J317" i="36"/>
  <c r="J318" i="36"/>
  <c r="J319" i="36"/>
  <c r="J320" i="36"/>
  <c r="J321" i="36"/>
  <c r="J322" i="36"/>
  <c r="J323" i="36"/>
  <c r="J324" i="36"/>
  <c r="J325" i="36"/>
  <c r="J326" i="36"/>
  <c r="J327" i="36"/>
  <c r="J328" i="36"/>
  <c r="J329" i="36"/>
  <c r="J330" i="36"/>
  <c r="J331" i="36"/>
  <c r="J332" i="36"/>
  <c r="J333" i="36"/>
  <c r="J334" i="36"/>
  <c r="J335" i="36"/>
  <c r="J336" i="36"/>
  <c r="J337" i="36"/>
  <c r="J338" i="36"/>
  <c r="J339" i="36"/>
  <c r="J340" i="36"/>
  <c r="J341" i="36"/>
  <c r="J342" i="36"/>
  <c r="J343" i="36"/>
  <c r="J344" i="36"/>
  <c r="J345" i="36"/>
  <c r="J346" i="36"/>
  <c r="J347" i="36"/>
  <c r="J348" i="36"/>
  <c r="J349" i="36"/>
  <c r="J350" i="36"/>
  <c r="J351" i="36"/>
  <c r="J352" i="36"/>
  <c r="J353" i="36"/>
  <c r="J354" i="36"/>
  <c r="J355" i="36"/>
  <c r="J356" i="36"/>
  <c r="J357" i="36"/>
  <c r="J358" i="36"/>
  <c r="J359" i="36"/>
  <c r="J360" i="36"/>
  <c r="J361" i="36"/>
  <c r="J362" i="36"/>
  <c r="J363" i="36"/>
  <c r="J364" i="36"/>
  <c r="J365" i="36"/>
  <c r="J366" i="36"/>
  <c r="J367" i="36"/>
  <c r="J368" i="36"/>
  <c r="J369" i="36"/>
  <c r="J370" i="36"/>
  <c r="J371" i="36"/>
  <c r="J372" i="36"/>
  <c r="J373" i="36"/>
  <c r="J374" i="36"/>
  <c r="J375" i="36"/>
  <c r="J376" i="36"/>
  <c r="J377" i="36"/>
  <c r="J378" i="36"/>
  <c r="J379" i="36"/>
  <c r="J17" i="36"/>
  <c r="H17" i="36"/>
  <c r="B209" i="36"/>
  <c r="B210" i="36"/>
  <c r="B211" i="36"/>
  <c r="B212" i="36"/>
  <c r="B213" i="36"/>
  <c r="B214" i="36"/>
  <c r="B215" i="36"/>
  <c r="B216" i="36"/>
  <c r="B217" i="36"/>
  <c r="B218" i="36"/>
  <c r="B219" i="36"/>
  <c r="B220" i="36"/>
  <c r="B221" i="36"/>
  <c r="B222" i="36"/>
  <c r="B223" i="36"/>
  <c r="B224" i="36"/>
  <c r="B225" i="36"/>
  <c r="B226" i="36"/>
  <c r="B227" i="36"/>
  <c r="B228" i="36"/>
  <c r="B229" i="36"/>
  <c r="B230" i="36"/>
  <c r="B231" i="36"/>
  <c r="B232" i="36"/>
  <c r="B233" i="36"/>
  <c r="B234" i="36"/>
  <c r="B235" i="36"/>
  <c r="B236" i="36"/>
  <c r="B205" i="36"/>
  <c r="B206" i="36"/>
  <c r="B207" i="36"/>
  <c r="B208"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104" i="36"/>
  <c r="B105" i="36"/>
  <c r="B106" i="36"/>
  <c r="B107" i="36"/>
  <c r="B108" i="36"/>
  <c r="B109" i="36"/>
  <c r="B110" i="36"/>
  <c r="B111" i="36"/>
  <c r="B112" i="36"/>
  <c r="B113" i="36"/>
  <c r="B114" i="36"/>
  <c r="B115" i="36"/>
  <c r="B116" i="36"/>
  <c r="B117" i="36"/>
  <c r="B118" i="36"/>
  <c r="B119" i="36"/>
  <c r="B120" i="36"/>
  <c r="B121" i="36"/>
  <c r="B122" i="36"/>
  <c r="B123" i="36"/>
  <c r="B124" i="36"/>
  <c r="B125" i="36"/>
  <c r="B126" i="36"/>
  <c r="B127" i="36"/>
  <c r="B128" i="36"/>
  <c r="B129" i="36"/>
  <c r="B130" i="36"/>
  <c r="B131" i="36"/>
  <c r="B132" i="36"/>
  <c r="B133" i="36"/>
  <c r="B134" i="36"/>
  <c r="B135" i="36"/>
  <c r="B136" i="36"/>
  <c r="B137" i="36"/>
  <c r="B138" i="36"/>
  <c r="B139" i="36"/>
  <c r="B140" i="36"/>
  <c r="B141" i="36"/>
  <c r="B142" i="36"/>
  <c r="B143" i="36"/>
  <c r="B144" i="36"/>
  <c r="B145" i="36"/>
  <c r="B146" i="36"/>
  <c r="B147" i="36"/>
  <c r="B148" i="36"/>
  <c r="B149" i="36"/>
  <c r="B150" i="36"/>
  <c r="B151" i="36"/>
  <c r="B152" i="36"/>
  <c r="B153" i="36"/>
  <c r="B154" i="36"/>
  <c r="B155" i="36"/>
  <c r="B156" i="36"/>
  <c r="B157" i="36"/>
  <c r="B158" i="36"/>
  <c r="B159" i="36"/>
  <c r="B160" i="36"/>
  <c r="B161" i="36"/>
  <c r="B162" i="36"/>
  <c r="B163" i="36"/>
  <c r="B164" i="36"/>
  <c r="B165" i="36"/>
  <c r="B166" i="36"/>
  <c r="B167" i="36"/>
  <c r="B168" i="36"/>
  <c r="B169" i="36"/>
  <c r="B170" i="36"/>
  <c r="B171" i="36"/>
  <c r="B172" i="36"/>
  <c r="B173" i="36"/>
  <c r="B174" i="36"/>
  <c r="B175" i="36"/>
  <c r="B176" i="36"/>
  <c r="B177" i="36"/>
  <c r="B178" i="36"/>
  <c r="B179" i="36"/>
  <c r="B180" i="36"/>
  <c r="B181" i="36"/>
  <c r="B182" i="36"/>
  <c r="B183" i="36"/>
  <c r="B184" i="36"/>
  <c r="B185" i="36"/>
  <c r="B186" i="36"/>
  <c r="B187" i="36"/>
  <c r="B188" i="36"/>
  <c r="B189" i="36"/>
  <c r="B190" i="36"/>
  <c r="B191" i="36"/>
  <c r="B192" i="36"/>
  <c r="B193" i="36"/>
  <c r="B194" i="36"/>
  <c r="B195" i="36"/>
  <c r="B196" i="36"/>
  <c r="B197" i="36"/>
  <c r="B198" i="36"/>
  <c r="B199" i="36"/>
  <c r="B200" i="36"/>
  <c r="B201" i="36"/>
  <c r="B202" i="36"/>
  <c r="B203" i="36"/>
  <c r="B204" i="36"/>
  <c r="AB33" i="36"/>
  <c r="AB34" i="36"/>
  <c r="AB35" i="36"/>
  <c r="AB36" i="36"/>
  <c r="AB37" i="36"/>
  <c r="AB38" i="36"/>
  <c r="AB39" i="36"/>
  <c r="AB40" i="36"/>
  <c r="AB41" i="36"/>
  <c r="AB42" i="36"/>
  <c r="AB43" i="36"/>
  <c r="AB44" i="36"/>
  <c r="AB32" i="36"/>
  <c r="M73" i="36"/>
  <c r="M18" i="36" l="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M71" i="36"/>
  <c r="M72" i="36"/>
  <c r="M74" i="36"/>
  <c r="M75" i="36"/>
  <c r="M76" i="36"/>
  <c r="M77" i="36"/>
  <c r="M78" i="36"/>
  <c r="M79" i="36"/>
  <c r="M80" i="36"/>
  <c r="M81" i="36"/>
  <c r="M82" i="36"/>
  <c r="M83" i="36"/>
  <c r="M84" i="36"/>
  <c r="M85" i="36"/>
  <c r="M86" i="36"/>
  <c r="M87" i="36"/>
  <c r="M88" i="36"/>
  <c r="M89" i="36"/>
  <c r="M90" i="36"/>
  <c r="M91" i="36"/>
  <c r="M92" i="36"/>
  <c r="M93" i="36"/>
  <c r="M94" i="36"/>
  <c r="M95" i="36"/>
  <c r="M96" i="36"/>
  <c r="M97" i="36"/>
  <c r="M98" i="36"/>
  <c r="M99" i="36"/>
  <c r="M100" i="36"/>
  <c r="M101" i="36"/>
  <c r="M102" i="36"/>
  <c r="M103" i="36"/>
  <c r="M104" i="36"/>
  <c r="M105" i="36"/>
  <c r="M106" i="36"/>
  <c r="M107" i="36"/>
  <c r="M108" i="36"/>
  <c r="M109" i="36"/>
  <c r="M110" i="36"/>
  <c r="M111" i="36"/>
  <c r="M112" i="36"/>
  <c r="M113" i="36"/>
  <c r="M114" i="36"/>
  <c r="M115" i="36"/>
  <c r="M116" i="36"/>
  <c r="M117" i="36"/>
  <c r="M118" i="36"/>
  <c r="M119" i="36"/>
  <c r="M120" i="36"/>
  <c r="M121" i="36"/>
  <c r="M122" i="36"/>
  <c r="M123" i="36"/>
  <c r="M124" i="36"/>
  <c r="M125" i="36"/>
  <c r="M126" i="36"/>
  <c r="M127" i="36"/>
  <c r="M128" i="36"/>
  <c r="M129" i="36"/>
  <c r="M130" i="36"/>
  <c r="M131" i="36"/>
  <c r="M132" i="36"/>
  <c r="M133" i="36"/>
  <c r="M134" i="36"/>
  <c r="M135" i="36"/>
  <c r="M136" i="36"/>
  <c r="M137" i="36"/>
  <c r="M138" i="36"/>
  <c r="M139" i="36"/>
  <c r="M140" i="36"/>
  <c r="M141" i="36"/>
  <c r="M142" i="36"/>
  <c r="M143" i="36"/>
  <c r="M144" i="36"/>
  <c r="M145" i="36"/>
  <c r="M146" i="36"/>
  <c r="M147" i="36"/>
  <c r="M148" i="36"/>
  <c r="M149" i="36"/>
  <c r="M150" i="36"/>
  <c r="M151" i="36"/>
  <c r="M152" i="36"/>
  <c r="M153" i="36"/>
  <c r="M154" i="36"/>
  <c r="M155" i="36"/>
  <c r="M156" i="36"/>
  <c r="M157" i="36"/>
  <c r="M158" i="36"/>
  <c r="M159" i="36"/>
  <c r="M160" i="36"/>
  <c r="M161" i="36"/>
  <c r="M162" i="36"/>
  <c r="M163" i="36"/>
  <c r="M164" i="36"/>
  <c r="M165" i="36"/>
  <c r="M166" i="36"/>
  <c r="M167" i="36"/>
  <c r="M168" i="36"/>
  <c r="M169" i="36"/>
  <c r="M170" i="36"/>
  <c r="M171" i="36"/>
  <c r="M172" i="36"/>
  <c r="M173" i="36"/>
  <c r="M174" i="36"/>
  <c r="M175" i="36"/>
  <c r="M176" i="36"/>
  <c r="M177" i="36"/>
  <c r="M178" i="36"/>
  <c r="M179" i="36"/>
  <c r="M180" i="36"/>
  <c r="M181" i="36"/>
  <c r="M182" i="36"/>
  <c r="M183" i="36"/>
  <c r="M184" i="36"/>
  <c r="M185" i="36"/>
  <c r="M186" i="36"/>
  <c r="M187" i="36"/>
  <c r="M188" i="36"/>
  <c r="M189" i="36"/>
  <c r="M190" i="36"/>
  <c r="M191" i="36"/>
  <c r="M192" i="36"/>
  <c r="M193" i="36"/>
  <c r="M194" i="36"/>
  <c r="M195" i="36"/>
  <c r="M196" i="36"/>
  <c r="M197" i="36"/>
  <c r="M198" i="36"/>
  <c r="M199" i="36"/>
  <c r="M200" i="36"/>
  <c r="M201" i="36"/>
  <c r="M202" i="36"/>
  <c r="M203" i="36"/>
  <c r="M204" i="36"/>
  <c r="M205" i="36"/>
  <c r="M206" i="36"/>
  <c r="M207" i="36"/>
  <c r="M208" i="36"/>
  <c r="M209" i="36"/>
  <c r="M210" i="36"/>
  <c r="M211" i="36"/>
  <c r="M212" i="36"/>
  <c r="M213" i="36"/>
  <c r="M214" i="36"/>
  <c r="M215" i="36"/>
  <c r="M216" i="36"/>
  <c r="M217" i="36"/>
  <c r="M218" i="36"/>
  <c r="M219" i="36"/>
  <c r="M220" i="36"/>
  <c r="M221" i="36"/>
  <c r="M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57" i="36"/>
  <c r="H58" i="36"/>
  <c r="H59" i="36"/>
  <c r="H60" i="36"/>
  <c r="H61" i="36"/>
  <c r="H62" i="36"/>
  <c r="H63" i="36"/>
  <c r="H64" i="36"/>
  <c r="H65" i="36"/>
  <c r="H66" i="36"/>
  <c r="H67" i="36"/>
  <c r="H68" i="36"/>
  <c r="H69" i="36"/>
  <c r="H70" i="36"/>
  <c r="H71" i="36"/>
  <c r="H72" i="36"/>
  <c r="H73" i="36"/>
  <c r="H74" i="36"/>
  <c r="H75" i="36"/>
  <c r="H76" i="36"/>
  <c r="H77" i="36"/>
  <c r="H78" i="36"/>
  <c r="H79" i="36"/>
  <c r="H80" i="36"/>
  <c r="H81" i="36"/>
  <c r="H82" i="36"/>
  <c r="H83" i="36"/>
  <c r="H84" i="36"/>
  <c r="H85" i="36"/>
  <c r="H86" i="36"/>
  <c r="H87" i="36"/>
  <c r="H88" i="36"/>
  <c r="H89" i="36"/>
  <c r="H90" i="36"/>
  <c r="H91" i="36"/>
  <c r="H92" i="36"/>
  <c r="H93" i="36"/>
  <c r="H94" i="36"/>
  <c r="H95" i="36"/>
  <c r="H96" i="36"/>
  <c r="H97" i="36"/>
  <c r="H98" i="36"/>
  <c r="H99" i="36"/>
  <c r="H100" i="36"/>
  <c r="H101" i="36"/>
  <c r="H102" i="36"/>
  <c r="H103" i="36"/>
  <c r="H104" i="36"/>
  <c r="H105" i="36"/>
  <c r="H106" i="36"/>
  <c r="H107" i="36"/>
  <c r="H108" i="36"/>
  <c r="H109" i="36"/>
  <c r="H110" i="36"/>
  <c r="H111" i="36"/>
  <c r="H112" i="36"/>
  <c r="H113" i="36"/>
  <c r="H114" i="36"/>
  <c r="H115" i="36"/>
  <c r="H116" i="36"/>
  <c r="H117" i="36"/>
  <c r="H118" i="36"/>
  <c r="H119" i="36"/>
  <c r="H120" i="36"/>
  <c r="H121" i="36"/>
  <c r="H122" i="36"/>
  <c r="H123" i="36"/>
  <c r="H124" i="36"/>
  <c r="H125" i="36"/>
  <c r="H126" i="36"/>
  <c r="H127" i="36"/>
  <c r="H128" i="36"/>
  <c r="H129" i="36"/>
  <c r="H130" i="36"/>
  <c r="H131" i="36"/>
  <c r="H132" i="36"/>
  <c r="H133" i="36"/>
  <c r="H134" i="36"/>
  <c r="H135" i="36"/>
  <c r="H136" i="36"/>
  <c r="H137" i="36"/>
  <c r="I3" i="30" l="1"/>
  <c r="X326" i="34" l="1"/>
  <c r="R326" i="34"/>
  <c r="L326" i="34"/>
  <c r="X3" i="34"/>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364"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R364"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L364"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tc={63E2015A-F090-4043-8393-4505B09056E0}</author>
    <author>tc={D24D0F82-CF20-473E-8105-190428E55158}</author>
    <author>tc={8C6CC68D-1A01-40E7-AD1B-346F29F2ADD7}</author>
    <author>tc={BDCB5893-F632-4144-8FC6-D67787468398}</author>
    <author>tc={1EE5D6FB-A005-4A66-89BD-705631603C51}</author>
    <author>tc={2F5F1F42-A8C9-40D7-89E3-380FB9A6CD1D}</author>
    <author>tc={2DBB965C-363D-4A42-AE34-F12DDCA4D1DB}</author>
    <author>tc={BF991991-78EA-489E-808B-8A2A7854A4A9}</author>
    <author>tc={1CF4F62A-9E6F-441C-B3ED-878C474A3BA7}</author>
    <author>tc={771A061B-907D-4B42-BD25-5521B402FC07}</author>
    <author>tc={3175B5E7-0EFA-414F-8A68-897DA4201AE6}</author>
    <author>tc={487B8129-C88B-4BA7-8C70-954F5CDA139D}</author>
    <author>tc={75E49BCC-E11E-4067-8305-4E924BD96FC6}</author>
  </authors>
  <commentList>
    <comment ref="Q2" authorId="0" shapeId="0" xr:uid="{63E2015A-F090-4043-8393-4505B09056E0}">
      <text>
        <t>[Threaded comment]
Your version of Excel allows you to read this threaded comment; however, any edits to it will get removed if the file is opened in a newer version of Excel. Learn more: https://go.microsoft.com/fwlink/?linkid=870924
Comment:
    AggregateDataFile</t>
      </text>
    </comment>
    <comment ref="R2" authorId="1" shapeId="0" xr:uid="{D24D0F82-CF20-473E-8105-190428E55158}">
      <text>
        <t>[Threaded comment]
Your version of Excel allows you to read this threaded comment; however, any edits to it will get removed if the file is opened in a newer version of Excel. Learn more: https://go.microsoft.com/fwlink/?linkid=870924
Comment:
    SpecificDataFile</t>
      </text>
    </comment>
    <comment ref="T2" authorId="2" shapeId="0" xr:uid="{8C6CC68D-1A01-40E7-AD1B-346F29F2ADD7}">
      <text>
        <t>[Threaded comment]
Your version of Excel allows you to read this threaded comment; however, any edits to it will get removed if the file is opened in a newer version of Excel. Learn more: https://go.microsoft.com/fwlink/?linkid=870924
Comment:
    AggregateDataFile</t>
      </text>
    </comment>
    <comment ref="U2" authorId="3" shapeId="0" xr:uid="{BDCB5893-F632-4144-8FC6-D67787468398}">
      <text>
        <t>[Threaded comment]
Your version of Excel allows you to read this threaded comment; however, any edits to it will get removed if the file is opened in a newer version of Excel. Learn more: https://go.microsoft.com/fwlink/?linkid=870924
Comment:
    SpecificDataFile</t>
      </text>
    </comment>
    <comment ref="W2" authorId="4" shapeId="0" xr:uid="{1EE5D6FB-A005-4A66-89BD-705631603C51}">
      <text>
        <t>[Threaded comment]
Your version of Excel allows you to read this threaded comment; however, any edits to it will get removed if the file is opened in a newer version of Excel. Learn more: https://go.microsoft.com/fwlink/?linkid=870924
Comment:
    AggregateDataFile</t>
      </text>
    </comment>
    <comment ref="X2" authorId="5" shapeId="0" xr:uid="{2F5F1F42-A8C9-40D7-89E3-380FB9A6CD1D}">
      <text>
        <t>[Threaded comment]
Your version of Excel allows you to read this threaded comment; however, any edits to it will get removed if the file is opened in a newer version of Excel. Learn more: https://go.microsoft.com/fwlink/?linkid=870924
Comment:
    SpecificDataFile</t>
      </text>
    </comment>
    <comment ref="Y2" authorId="6" shapeId="0" xr:uid="{2DBB965C-363D-4A42-AE34-F12DDCA4D1DB}">
      <text>
        <t>[Threaded comment]
Your version of Excel allows you to read this threaded comment; however, any edits to it will get removed if the file is opened in a newer version of Excel. Learn more: https://go.microsoft.com/fwlink/?linkid=870924
Comment:
    AggregateDataFile</t>
      </text>
    </comment>
    <comment ref="Z2" authorId="7" shapeId="0" xr:uid="{BF991991-78EA-489E-808B-8A2A7854A4A9}">
      <text>
        <t>[Threaded comment]
Your version of Excel allows you to read this threaded comment; however, any edits to it will get removed if the file is opened in a newer version of Excel. Learn more: https://go.microsoft.com/fwlink/?linkid=870924
Comment:
    SpecificDataFile</t>
      </text>
    </comment>
    <comment ref="C31" authorId="8" shapeId="0" xr:uid="{1CF4F62A-9E6F-441C-B3ED-878C474A3BA7}">
      <text>
        <t>[Threaded comment]
Your version of Excel allows you to read this threaded comment; however, any edits to it will get removed if the file is opened in a newer version of Excel. Learn more: https://go.microsoft.com/fwlink/?linkid=870924
Comment:
    4.4.3(a) and 4.4.3(b)</t>
      </text>
    </comment>
    <comment ref="C34" authorId="9" shapeId="0" xr:uid="{771A061B-907D-4B42-BD25-5521B402FC07}">
      <text>
        <t>[Threaded comment]
Your version of Excel allows you to read this threaded comment; however, any edits to it will get removed if the file is opened in a newer version of Excel. Learn more: https://go.microsoft.com/fwlink/?linkid=870924
Comment:
    4.4.6(a) and 4.4.6(b)</t>
      </text>
    </comment>
    <comment ref="C35" authorId="10" shapeId="0" xr:uid="{3175B5E7-0EFA-414F-8A68-897DA4201AE6}">
      <text>
        <t>[Threaded comment]
Your version of Excel allows you to read this threaded comment; however, any edits to it will get removed if the file is opened in a newer version of Excel. Learn more: https://go.microsoft.com/fwlink/?linkid=870924
Comment:
    4.4.7(a) and 4.4.7(b)</t>
      </text>
    </comment>
    <comment ref="C38" authorId="11" shapeId="0" xr:uid="{487B8129-C88B-4BA7-8C70-954F5CDA139D}">
      <text>
        <t>[Threaded comment]
Your version of Excel allows you to read this threaded comment; however, any edits to it will get removed if the file is opened in a newer version of Excel. Learn more: https://go.microsoft.com/fwlink/?linkid=870924
Comment:
    4.4.10(a) and 4.4.10(b)</t>
      </text>
    </comment>
    <comment ref="C45" authorId="12" shapeId="0" xr:uid="{75E49BCC-E11E-4067-8305-4E924BD96FC6}">
      <text>
        <t>[Threaded comment]
Your version of Excel allows you to read this threaded comment; however, any edits to it will get removed if the file is opened in a newer version of Excel. Learn more: https://go.microsoft.com/fwlink/?linkid=870924
Comment:
    6.1.1(a),6.1.1(b),6.1.1(c),6.1.1(d)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tc={0DB14655-2C8C-4F78-B9BD-563A9651F01F}</author>
    <author>tc={E16E43D2-C608-4136-A755-2CFB6F018C5E}</author>
    <author>tc={765F17BA-8EAF-4A9C-923A-615E196E6BE6}</author>
    <author>tc={D5CF1A76-E40A-4DA1-A43B-FA097A2D1572}</author>
    <author>tc={A00F78BC-0312-4EE8-A7CD-B4F7B02E6961}</author>
    <author>tc={4EC0C45E-28AA-4230-B914-4572213D1CFB}</author>
    <author>tc={5CB05768-FC3B-4B0D-904E-23558050C6DC}</author>
    <author>tc={9B7255CD-23C9-43EB-AAA1-9113CC80C91F}</author>
    <author>tc={EB25821A-6BE5-44A3-B49F-41DAF3558596}</author>
  </authors>
  <commentList>
    <comment ref="K169" authorId="0" shapeId="0" xr:uid="{0DB14655-2C8C-4F78-B9BD-563A9651F01F}">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0" authorId="1" shapeId="0" xr:uid="{E16E43D2-C608-4136-A755-2CFB6F018C5E}">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1" authorId="2" shapeId="0" xr:uid="{765F17BA-8EAF-4A9C-923A-615E196E6BE6}">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2" authorId="3" shapeId="0" xr:uid="{D5CF1A76-E40A-4DA1-A43B-FA097A2D1572}">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3" authorId="4" shapeId="0" xr:uid="{A00F78BC-0312-4EE8-A7CD-B4F7B02E6961}">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4" authorId="5" shapeId="0" xr:uid="{4EC0C45E-28AA-4230-B914-4572213D1CFB}">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5" authorId="6" shapeId="0" xr:uid="{5CB05768-FC3B-4B0D-904E-23558050C6DC}">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6" authorId="7" shapeId="0" xr:uid="{9B7255CD-23C9-43EB-AAA1-9113CC80C91F}">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 ref="K177" authorId="8" shapeId="0" xr:uid="{EB25821A-6BE5-44A3-B49F-41DAF3558596}">
      <text>
        <t>[Threaded comment]
Your version of Excel allows you to read this threaded comment; however, any edits to it will get removed if the file is opened in a newer version of Excel. Learn more: https://go.microsoft.com/fwlink/?linkid=870924
Comment:
    Teoh Say Hwa to be replace with Lydia Low Jia Wen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tc={035B8C12-9D3C-48FF-8CFE-15468D6EFEEF}</author>
    <author>tc={539F76B6-E823-4662-A1EC-94CD9E5D65B9}</author>
    <author>tc={288F08E9-91FB-4A74-B455-337DED988BFB}</author>
    <author>tc={6D7C0F69-9506-46B3-9691-FF60575E753A}</author>
    <author>tc={780ED2AF-EC57-48E9-BEB7-171A5E0B4DA4}</author>
    <author>tc={917C891C-F976-4E56-8CC5-29FC463868D6}</author>
    <author>tc={2653B917-7C6C-4682-8AD2-1142F571B64D}</author>
    <author>tc={90B107C4-B17D-4588-96D0-E9B8169623CF}</author>
    <author>tc={4D44E378-B7C7-4A59-A52D-3629C1E981B4}</author>
  </authors>
  <commentList>
    <comment ref="C30" authorId="0" shapeId="0" xr:uid="{035B8C12-9D3C-48FF-8CFE-15468D6EFEEF}">
      <text>
        <t>[Threaded comment]
Your version of Excel allows you to read this threaded comment; however, any edits to it will get removed if the file is opened in a newer version of Excel. Learn more: https://go.microsoft.com/fwlink/?linkid=870924
Comment:
    4.4.3(a) and 4.4.3(b)</t>
      </text>
    </comment>
    <comment ref="C34" authorId="1" shapeId="0" xr:uid="{539F76B6-E823-4662-A1EC-94CD9E5D65B9}">
      <text>
        <t>[Threaded comment]
Your version of Excel allows you to read this threaded comment; however, any edits to it will get removed if the file is opened in a newer version of Excel. Learn more: https://go.microsoft.com/fwlink/?linkid=870924
Comment:
    4.4.6(a) and 4.4.6(b)</t>
      </text>
    </comment>
    <comment ref="C36" authorId="2" shapeId="0" xr:uid="{288F08E9-91FB-4A74-B455-337DED988BFB}">
      <text>
        <t>[Threaded comment]
Your version of Excel allows you to read this threaded comment; however, any edits to it will get removed if the file is opened in a newer version of Excel. Learn more: https://go.microsoft.com/fwlink/?linkid=870924
Comment:
    4.4.7(a) and 4.4.7(b)</t>
      </text>
    </comment>
    <comment ref="C40" authorId="3" shapeId="0" xr:uid="{6D7C0F69-9506-46B3-9691-FF60575E753A}">
      <text>
        <t>[Threaded comment]
Your version of Excel allows you to read this threaded comment; however, any edits to it will get removed if the file is opened in a newer version of Excel. Learn more: https://go.microsoft.com/fwlink/?linkid=870924
Comment:
    4.4.10(a) and 4.4.10(b)</t>
      </text>
    </comment>
    <comment ref="C41" authorId="4" shapeId="0" xr:uid="{780ED2AF-EC57-48E9-BEB7-171A5E0B4DA4}">
      <text>
        <t>[Threaded comment]
Your version of Excel allows you to read this threaded comment; however, any edits to it will get removed if the file is opened in a newer version of Excel. Learn more: https://go.microsoft.com/fwlink/?linkid=870924
Comment:
    4.4.10(a) and 4.4.10(b)</t>
      </text>
    </comment>
    <comment ref="C48" authorId="5" shapeId="0" xr:uid="{917C891C-F976-4E56-8CC5-29FC463868D6}">
      <text>
        <t>[Threaded comment]
Your version of Excel allows you to read this threaded comment; however, any edits to it will get removed if the file is opened in a newer version of Excel. Learn more: https://go.microsoft.com/fwlink/?linkid=870924
Comment:
    6.1.1(a),6.1.1(b),6.1.1(c),6.1.1(d)</t>
      </text>
    </comment>
    <comment ref="C49" authorId="6" shapeId="0" xr:uid="{2653B917-7C6C-4682-8AD2-1142F571B64D}">
      <text>
        <t>[Threaded comment]
Your version of Excel allows you to read this threaded comment; however, any edits to it will get removed if the file is opened in a newer version of Excel. Learn more: https://go.microsoft.com/fwlink/?linkid=870924
Comment:
    6.1.1(a),6.1.1(b),6.1.1(c),6.1.1(d)</t>
      </text>
    </comment>
    <comment ref="C50" authorId="7" shapeId="0" xr:uid="{90B107C4-B17D-4588-96D0-E9B8169623CF}">
      <text>
        <t>[Threaded comment]
Your version of Excel allows you to read this threaded comment; however, any edits to it will get removed if the file is opened in a newer version of Excel. Learn more: https://go.microsoft.com/fwlink/?linkid=870924
Comment:
    6.1.1(a),6.1.1(b),6.1.1(c),6.1.1(d)</t>
      </text>
    </comment>
    <comment ref="C51" authorId="8" shapeId="0" xr:uid="{4D44E378-B7C7-4A59-A52D-3629C1E981B4}">
      <text>
        <t>[Threaded comment]
Your version of Excel allows you to read this threaded comment; however, any edits to it will get removed if the file is opened in a newer version of Excel. Learn more: https://go.microsoft.com/fwlink/?linkid=870924
Comment:
    6.1.1(a),6.1.1(b),6.1.1(c),6.1.1(d)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tc={E9B58559-7EF9-4167-A567-5DF594312F56}</author>
  </authors>
  <commentList>
    <comment ref="C67" authorId="0" shapeId="0" xr:uid="{E9B58559-7EF9-4167-A567-5DF594312F56}">
      <text>
        <t>[Threaded comment]
Your version of Excel allows you to read this threaded comment; however, any edits to it will get removed if the file is opened in a newer version of Excel. Learn more: https://go.microsoft.com/fwlink/?linkid=870924
Comment:
    Added Q4 2022</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tc={FB6461AD-5F34-4ED8-AA8F-A10D1036E09A}</author>
    <author>tc={0BE4DF28-A737-4C67-86E9-1D2C2E256F9E}</author>
    <author>tc={920542D0-A6D3-47B6-A8B3-3B641227EFC7}</author>
    <author>tc={2316D2C7-9561-48F6-888E-B4166FEFDF96}</author>
    <author>tc={95BC292B-AE56-42F3-8FE4-231540A05FE9}</author>
    <author>tc={25176C77-FFDF-42E6-80C2-724EA20141E1}</author>
  </authors>
  <commentList>
    <comment ref="GI1" authorId="0" shapeId="0" xr:uid="{FB6461AD-5F34-4ED8-AA8F-A10D1036E09A}">
      <text>
        <t>[Threaded comment]
Your version of Excel allows you to read this threaded comment; however, any edits to it will get removed if the file is opened in a newer version of Excel. Learn more: https://go.microsoft.com/fwlink/?linkid=870924
Comment:
    removed(a)</t>
      </text>
    </comment>
    <comment ref="GK1" authorId="1" shapeId="0" xr:uid="{0BE4DF28-A737-4C67-86E9-1D2C2E256F9E}">
      <text>
        <t>[Threaded comment]
Your version of Excel allows you to read this threaded comment; however, any edits to it will get removed if the file is opened in a newer version of Excel. Learn more: https://go.microsoft.com/fwlink/?linkid=870924
Comment:
    removed (a)</t>
      </text>
    </comment>
    <comment ref="GM1" authorId="2" shapeId="0" xr:uid="{920542D0-A6D3-47B6-A8B3-3B641227EFC7}">
      <text>
        <t>[Threaded comment]
Your version of Excel allows you to read this threaded comment; however, any edits to it will get removed if the file is opened in a newer version of Excel. Learn more: https://go.microsoft.com/fwlink/?linkid=870924
Comment:
    removed (a)</t>
      </text>
    </comment>
    <comment ref="GI23" authorId="3" shapeId="0" xr:uid="{2316D2C7-9561-48F6-888E-B4166FEFDF96}">
      <text>
        <t>[Threaded comment]
Your version of Excel allows you to read this threaded comment; however, any edits to it will get removed if the file is opened in a newer version of Excel. Learn more: https://go.microsoft.com/fwlink/?linkid=870924
Comment:
    removed(a)</t>
      </text>
    </comment>
    <comment ref="GK23" authorId="4" shapeId="0" xr:uid="{95BC292B-AE56-42F3-8FE4-231540A05FE9}">
      <text>
        <t>[Threaded comment]
Your version of Excel allows you to read this threaded comment; however, any edits to it will get removed if the file is opened in a newer version of Excel. Learn more: https://go.microsoft.com/fwlink/?linkid=870924
Comment:
    removed (a)</t>
      </text>
    </comment>
    <comment ref="GM23" authorId="5" shapeId="0" xr:uid="{25176C77-FFDF-42E6-80C2-724EA20141E1}">
      <text>
        <t>[Threaded comment]
Your version of Excel allows you to read this threaded comment; however, any edits to it will get removed if the file is opened in a newer version of Excel. Learn more: https://go.microsoft.com/fwlink/?linkid=870924
Comment:
    removed (a)</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tc={E433BE15-EDCA-460D-BB15-74CB8F6B0DA6}</author>
    <author>tc={03A5008A-8542-4C93-9E71-CCA56969D5F5}</author>
    <author>FRM</author>
  </authors>
  <commentList>
    <comment ref="DV6" authorId="0" shapeId="0" xr:uid="{E433BE15-EDCA-460D-BB15-74CB8F6B0DA6}">
      <text>
        <t>[Threaded comment]
Your version of Excel allows you to read this threaded comment; however, any edits to it will get removed if the file is opened in a newer version of Excel. Learn more: https://go.microsoft.com/fwlink/?linkid=870924
Comment:
    This should be in % format.</t>
      </text>
    </comment>
    <comment ref="AJ20" authorId="1" shapeId="0" xr:uid="{03A5008A-8542-4C93-9E71-CCA56969D5F5}">
      <text>
        <t>[Threaded comment]
Your version of Excel allows you to read this threaded comment; however, any edits to it will get removed if the file is opened in a newer version of Excel. Learn more: https://go.microsoft.com/fwlink/?linkid=870924
Comment:
    The amount disclosed in the Consolidated Data File shall refer to the highest amount exceeded.</t>
      </text>
    </comment>
    <comment ref="AP20" authorId="2" shapeId="0" xr:uid="{B4B34642-2DBA-49BD-B11D-764DEE9FFA67}">
      <text>
        <r>
          <rPr>
            <b/>
            <sz val="9"/>
            <color indexed="81"/>
            <rFont val="Tahoma"/>
            <family val="2"/>
          </rPr>
          <t>FRM:</t>
        </r>
        <r>
          <rPr>
            <sz val="9"/>
            <color indexed="81"/>
            <rFont val="Tahoma"/>
            <family val="2"/>
          </rPr>
          <t xml:space="preserve">
The amount disclosed in the Consolidated Data File shall refer to the highest amount exceeded.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tc={1C5741D1-2E6D-4BC3-BA54-765310DF77EE}</author>
  </authors>
  <commentList>
    <comment ref="B1" authorId="0" shapeId="0" xr:uid="{1C5741D1-2E6D-4BC3-BA54-765310DF77EE}">
      <text>
        <t>[Threaded comment]
Your version of Excel allows you to read this threaded comment; however, any edits to it will get removed if the file is opened in a newer version of Excel. Learn more: https://go.microsoft.com/fwlink/?linkid=870924
Comment:
    BMDC or BMSC</t>
      </text>
    </comment>
  </commentList>
</comments>
</file>

<file path=xl/sharedStrings.xml><?xml version="1.0" encoding="utf-8"?>
<sst xmlns="http://schemas.openxmlformats.org/spreadsheetml/2006/main" count="35492" uniqueCount="1094">
  <si>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</si>
  <si>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</si>
  <si>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</si>
  <si>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</si>
  <si>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</si>
  <si>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</si>
  <si>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</si>
  <si>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</si>
  <si>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</si>
  <si>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</si>
  <si>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</si>
  <si>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</si>
  <si>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</si>
  <si>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</si>
  <si>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</si>
  <si>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</si>
  <si>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</si>
  <si>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</si>
  <si>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</si>
  <si>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</si>
  <si>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</si>
  <si>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</si>
  <si>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</si>
  <si>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</si>
  <si>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</si>
  <si>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</si>
  <si>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</si>
  <si>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</si>
  <si>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</si>
  <si>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</si>
  <si>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</si>
  <si>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</si>
  <si>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</si>
  <si>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</si>
  <si>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</si>
  <si>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</si>
  <si>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</si>
  <si>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</si>
  <si>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</si>
  <si>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</si>
  <si>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</si>
  <si>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</si>
  <si>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</si>
  <si>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</si>
  <si>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</si>
  <si>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</si>
  <si>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</si>
  <si>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</si>
  <si>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</si>
  <si>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</si>
  <si>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</si>
  <si>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</si>
  <si>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</si>
  <si>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</si>
  <si>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</si>
  <si>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</si>
  <si>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</si>
  <si>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</si>
  <si>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</si>
  <si>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</si>
  <si>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</si>
  <si>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</si>
  <si>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</si>
  <si>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</si>
  <si>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</si>
  <si>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</si>
  <si>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</si>
  <si>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</si>
  <si>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</si>
  <si>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</si>
  <si>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</si>
  <si>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</si>
  <si>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</si>
  <si>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</si>
  <si>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</si>
  <si>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</si>
  <si>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</si>
  <si>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</si>
  <si>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</si>
  <si>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</si>
  <si>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</si>
  <si>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</si>
  <si>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</si>
  <si>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</si>
  <si>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</si>
  <si>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</si>
  <si>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</si>
  <si>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</si>
  <si>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</si>
  <si>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</si>
  <si>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</si>
  <si>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</si>
  <si>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</si>
  <si>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</si>
  <si>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</si>
  <si>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</si>
  <si>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</si>
  <si>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</si>
  <si>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</si>
  <si>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</si>
  <si>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</si>
  <si>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</si>
  <si>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</si>
  <si>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</si>
  <si>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</si>
  <si>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</si>
  <si>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</si>
  <si>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</si>
  <si>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</si>
  <si>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</si>
  <si>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</si>
  <si>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</si>
  <si>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</si>
  <si>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</si>
  <si>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</si>
  <si>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</si>
  <si>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</si>
  <si>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</si>
  <si>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</si>
  <si>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</si>
  <si>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</si>
  <si>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</si>
  <si>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</si>
  <si>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</si>
  <si>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</si>
  <si>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</si>
  <si>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</si>
  <si>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</si>
  <si>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</si>
  <si>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</si>
  <si>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</si>
  <si>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</si>
  <si>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</si>
  <si>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</si>
  <si>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</si>
  <si>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</si>
  <si>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</si>
  <si>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</si>
  <si>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</si>
  <si>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</si>
  <si>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</si>
  <si>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</si>
  <si>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</si>
  <si>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</si>
  <si>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</si>
  <si>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</si>
  <si>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</si>
  <si>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</si>
  <si>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</si>
  <si>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</si>
  <si>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</si>
  <si>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</si>
  <si>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</si>
  <si>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</si>
  <si>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</si>
  <si>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</si>
  <si>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</si>
  <si>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</si>
  <si>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</si>
  <si>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</si>
  <si>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</si>
  <si>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</si>
  <si>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</si>
  <si>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</si>
  <si>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</si>
  <si>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</si>
  <si>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</si>
  <si>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</si>
  <si>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</si>
  <si>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</si>
  <si>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</si>
  <si>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</si>
  <si>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</si>
  <si>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</si>
  <si>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</si>
  <si>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</si>
  <si>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</si>
  <si>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</si>
  <si>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</si>
  <si>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</si>
  <si>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</si>
  <si>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</si>
  <si>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</si>
  <si>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</si>
  <si>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</si>
  <si>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</si>
  <si>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</si>
  <si>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</si>
  <si>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</si>
  <si>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</si>
  <si>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</si>
  <si>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</si>
  <si>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</si>
  <si>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</si>
  <si>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</si>
  <si>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</si>
  <si>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</si>
  <si>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</si>
  <si>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</si>
  <si>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</si>
  <si>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</si>
  <si>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</si>
  <si>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</si>
  <si>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</si>
  <si>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</si>
  <si>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</si>
  <si>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</si>
  <si>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</si>
  <si>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</si>
  <si>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</si>
  <si>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</si>
  <si>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</si>
  <si>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</si>
  <si>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</si>
  <si>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</si>
  <si>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</si>
  <si>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</si>
  <si>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</si>
  <si>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</si>
  <si>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</si>
  <si>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</si>
  <si>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</si>
  <si>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</si>
  <si>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</si>
  <si>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</si>
  <si>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</si>
  <si>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</si>
  <si>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</si>
  <si>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</si>
  <si>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</si>
  <si>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</si>
  <si>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</si>
  <si>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</si>
  <si>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</si>
  <si>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</si>
  <si>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</si>
  <si>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</si>
  <si>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</si>
  <si>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</si>
  <si>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</si>
  <si>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</si>
  <si>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</si>
  <si>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</si>
  <si>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</si>
  <si>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</si>
  <si>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</si>
  <si>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</si>
  <si>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</si>
  <si>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</si>
  <si>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</si>
  <si>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</si>
  <si>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</si>
  <si>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</si>
  <si>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</si>
  <si>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</si>
  <si>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</si>
  <si>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</si>
  <si>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</si>
  <si>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</si>
  <si>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</si>
  <si>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</si>
  <si>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</si>
  <si>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</si>
  <si>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</si>
  <si>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</si>
  <si>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</si>
  <si>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</si>
  <si>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</si>
  <si>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</si>
  <si>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</si>
  <si>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</si>
  <si>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</si>
  <si>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</si>
  <si>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</si>
  <si>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</si>
  <si>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</si>
  <si>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</si>
  <si>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</si>
  <si>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</si>
  <si>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</si>
  <si>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</si>
  <si>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</si>
  <si>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</si>
  <si>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</si>
  <si>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</si>
  <si>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</si>
  <si>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</si>
  <si>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</si>
  <si>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</si>
  <si>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Default Fund</t>
  </si>
  <si>
    <t>DataFile Naming:</t>
  </si>
  <si>
    <t>Example</t>
  </si>
  <si>
    <t>Example:</t>
  </si>
  <si>
    <t>Equities</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</si>
  <si>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</si>
  <si>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</si>
  <si>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</si>
  <si>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</si>
  <si>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</si>
  <si>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</si>
  <si>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</si>
  <si>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</si>
  <si>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</si>
  <si>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</si>
  <si>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</si>
  <si>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</si>
  <si>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</si>
  <si>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</si>
  <si>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</si>
  <si>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</si>
  <si>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</si>
  <si>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</si>
  <si>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</si>
  <si>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</si>
  <si>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</si>
  <si>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</si>
  <si>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</si>
  <si>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</si>
  <si>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</si>
  <si>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</si>
  <si>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</si>
  <si>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</si>
  <si>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</si>
  <si>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</si>
  <si>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</si>
  <si>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</si>
  <si>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</si>
  <si>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</si>
  <si>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</si>
  <si>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</si>
  <si>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</si>
  <si>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</si>
  <si>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</si>
  <si>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</si>
  <si>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</si>
  <si>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</si>
  <si>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</si>
  <si>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</si>
  <si>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</si>
  <si>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</si>
  <si>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</si>
  <si>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</si>
  <si>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</si>
  <si>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</si>
  <si>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</si>
  <si>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</si>
  <si>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</si>
  <si>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</si>
  <si>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</si>
  <si>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</si>
  <si>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</si>
  <si>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</si>
  <si>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</si>
  <si>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</si>
  <si>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</si>
  <si>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</si>
  <si>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</si>
  <si>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</si>
  <si>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</si>
  <si>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</si>
  <si>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</si>
  <si>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</si>
  <si>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</si>
  <si>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</si>
  <si>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</si>
  <si>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</si>
  <si>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</si>
  <si>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</si>
  <si>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</si>
  <si>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</si>
  <si>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</si>
  <si>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</si>
  <si>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</si>
  <si>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</si>
  <si>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</si>
  <si>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</si>
  <si>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</si>
  <si>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</si>
  <si>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</si>
  <si>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</si>
  <si>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</si>
  <si>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</si>
  <si>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</si>
  <si>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</si>
  <si>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</si>
  <si>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</si>
  <si>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</si>
  <si>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</si>
  <si>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</si>
  <si>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</si>
  <si>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</si>
  <si>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</si>
  <si>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</si>
  <si>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</si>
  <si>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</si>
  <si>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</si>
  <si>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</si>
  <si>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</si>
  <si>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</si>
  <si>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</si>
  <si>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</si>
  <si>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</si>
  <si>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</si>
  <si>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</si>
  <si>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</si>
  <si>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</si>
  <si>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</si>
  <si>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</si>
  <si>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</si>
  <si>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</si>
  <si>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</si>
  <si>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</si>
  <si>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</si>
  <si>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</si>
  <si>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</si>
  <si>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</si>
  <si>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</si>
  <si>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</si>
  <si>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</si>
  <si>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</si>
  <si>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</si>
  <si>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</si>
  <si>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</si>
  <si>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</si>
  <si>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</si>
  <si>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</si>
  <si>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</si>
  <si>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</si>
  <si>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</si>
  <si>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</si>
  <si>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</si>
  <si>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</si>
  <si>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</si>
  <si>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</si>
  <si>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</si>
  <si>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</si>
  <si>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</si>
  <si>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</si>
  <si>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</si>
  <si>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</si>
  <si>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</si>
  <si>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</si>
  <si>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</si>
  <si>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</si>
  <si>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</si>
  <si>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</si>
  <si>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</si>
  <si>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</si>
  <si>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</si>
  <si>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</si>
  <si>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</si>
  <si>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</si>
  <si>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</si>
  <si>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</si>
  <si>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</si>
  <si>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</si>
  <si>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</si>
  <si>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</si>
  <si>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</si>
  <si>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</si>
  <si>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</si>
  <si>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</si>
  <si>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</si>
  <si>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</si>
  <si>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</si>
  <si>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</si>
  <si>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</si>
  <si>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</si>
  <si>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</si>
  <si>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</si>
  <si>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</si>
  <si>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</si>
  <si>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</si>
  <si>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</si>
  <si>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</si>
  <si>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</si>
  <si>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</si>
  <si>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</si>
  <si>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</si>
  <si>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</si>
  <si>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</si>
  <si>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</si>
  <si>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</si>
  <si>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</si>
  <si>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</si>
  <si>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</si>
  <si>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</si>
  <si>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</si>
  <si>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</si>
  <si>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</si>
  <si>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</si>
  <si>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</si>
  <si>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</si>
  <si>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</si>
  <si>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</si>
  <si>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</si>
  <si>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</si>
  <si>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</si>
  <si>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</si>
  <si>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</si>
  <si>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</si>
  <si>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</si>
  <si>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</si>
  <si>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</si>
  <si>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</si>
  <si>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</si>
  <si>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</si>
  <si>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</si>
  <si>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</si>
  <si>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</si>
  <si>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</si>
  <si>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</si>
  <si>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</si>
  <si>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</si>
  <si>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</si>
  <si>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</si>
  <si>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</si>
  <si>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</si>
  <si>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</si>
  <si>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</si>
  <si>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</si>
  <si>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</si>
  <si>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</si>
  <si>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</si>
  <si>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</si>
  <si>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</si>
  <si>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</si>
  <si>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</si>
  <si>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</si>
  <si>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</si>
  <si>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</si>
  <si>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</si>
  <si>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</si>
  <si>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</si>
  <si>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</si>
  <si>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</si>
  <si>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</si>
  <si>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</si>
  <si>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</si>
  <si>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</si>
  <si>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</si>
  <si>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</si>
  <si>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</si>
  <si>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</si>
  <si>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</si>
  <si>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</si>
  <si>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</si>
  <si>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</si>
  <si>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</si>
  <si>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</si>
  <si>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</si>
  <si>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</si>
  <si>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</si>
  <si>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</si>
  <si>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</si>
  <si>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</si>
  <si>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</si>
  <si>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</si>
  <si>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</si>
  <si>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</si>
  <si>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</si>
  <si>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</si>
  <si>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</si>
  <si>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</si>
  <si>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</si>
  <si>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</si>
  <si>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</si>
  <si>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</si>
  <si>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</si>
  <si>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</si>
  <si>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</si>
  <si>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</si>
  <si>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</si>
  <si>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</si>
  <si>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</si>
  <si>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</si>
  <si>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</si>
  <si>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</si>
  <si>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</si>
  <si>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</si>
  <si>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</si>
  <si>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</si>
  <si>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</si>
  <si>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</si>
  <si>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</si>
  <si>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</si>
  <si>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</si>
  <si>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</si>
  <si>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</si>
  <si>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</si>
  <si>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</si>
  <si>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</si>
  <si>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</si>
  <si>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</si>
  <si>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</si>
  <si>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ETD - Description
i.e. "ETD - Futures"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</si>
  <si>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</si>
  <si>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</si>
  <si>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</si>
  <si>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</si>
  <si>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</si>
  <si>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</si>
  <si>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</si>
  <si>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</si>
  <si>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</si>
  <si>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</si>
  <si>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</si>
  <si>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</si>
  <si>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</si>
  <si>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</si>
  <si>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</si>
  <si>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</si>
  <si>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</si>
  <si>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</si>
  <si>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</si>
  <si>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</si>
  <si>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</si>
  <si>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</si>
  <si>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</si>
  <si>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</si>
  <si>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</si>
  <si>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</si>
  <si>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</si>
  <si>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</si>
  <si>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</si>
  <si>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</si>
  <si>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</si>
  <si>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</si>
  <si>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</si>
  <si>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</si>
  <si>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</si>
  <si>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</si>
  <si>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</si>
  <si>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</si>
  <si>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</si>
  <si>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</si>
  <si>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</si>
  <si>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</si>
  <si>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</si>
  <si>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</si>
  <si>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</si>
  <si>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</si>
  <si>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</si>
  <si>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</si>
  <si>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</si>
  <si>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</si>
  <si>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</si>
  <si>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</si>
  <si>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</si>
  <si>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</si>
  <si>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</si>
  <si>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</si>
  <si>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</si>
  <si>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</si>
  <si>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</si>
  <si>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</si>
  <si>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</si>
  <si>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</si>
  <si>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</si>
  <si>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</si>
  <si>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</si>
  <si>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</si>
  <si>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</si>
  <si>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</si>
  <si>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</si>
  <si>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</si>
  <si>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</si>
  <si>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</si>
  <si>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</si>
  <si>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</si>
  <si>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</si>
  <si>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</si>
  <si>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</si>
  <si>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</si>
  <si>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</si>
  <si>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</si>
  <si>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</si>
  <si>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</si>
  <si>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</si>
  <si>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</si>
  <si>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</si>
  <si>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</si>
  <si>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</si>
  <si>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</si>
  <si>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</si>
  <si>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</si>
  <si>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</si>
  <si>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</si>
  <si>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</si>
  <si>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</si>
  <si>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</si>
  <si>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</si>
  <si>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</si>
  <si>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</si>
  <si>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</si>
  <si>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</si>
  <si>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</si>
  <si>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</si>
  <si>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</si>
  <si>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</si>
  <si>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</si>
  <si>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</si>
  <si>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CCP12.PQD.Template.202011.v2</t>
  </si>
  <si>
    <t>Non-Cash Commodities - Mutual Funds / UCITs;
Reported as at quarter end; Pre-Haircut and Post-Haircut</t>
  </si>
  <si>
    <t>FMI Links, Initial Margin or equivalent financial resources collected (PreHaircut)</t>
  </si>
  <si>
    <t>FMI Links, Initial Margin or equivalent financial resources collected (PostHaircut)</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</si>
  <si>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</si>
  <si>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Disclosure #</t>
  </si>
  <si>
    <t>Disclosure Title</t>
  </si>
  <si>
    <t>Disclosure Reference</t>
  </si>
  <si>
    <t>Disclosure Description</t>
  </si>
  <si>
    <t xml:space="preserve">Description Values </t>
  </si>
  <si>
    <t>Data Type</t>
  </si>
  <si>
    <t>Reporting Frequency</t>
  </si>
  <si>
    <t>Comments</t>
  </si>
  <si>
    <t xml:space="preserve">Sign off </t>
  </si>
  <si>
    <t>Division/Department</t>
  </si>
  <si>
    <t>Contact Person</t>
  </si>
  <si>
    <t>n/a</t>
  </si>
  <si>
    <t>FRM</t>
  </si>
  <si>
    <t>Treasury/Finance</t>
  </si>
  <si>
    <t xml:space="preserve">Non-Cash - Mutual Funds / UCITs;
Reported as at quarter end;  Pre-Haircut and Post-Haircut
</t>
  </si>
  <si>
    <t xml:space="preserve">Non-Cash - Other;
Reported as at quarter end;  Pre-Haircut and Post-Haircut
</t>
  </si>
  <si>
    <t>4.4.3 (a)</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</si>
  <si>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</si>
  <si>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 xml:space="preserve">Peak Day Amount In Previous 12 Months
</t>
  </si>
  <si>
    <t>4.4.3 (b)</t>
  </si>
  <si>
    <t>Mean Average Over Previous 12 Months</t>
  </si>
  <si>
    <t>4.4.6 (a)</t>
  </si>
  <si>
    <t>For each clearing service, the actual largest aggregate credit exposure (in excess of initial margin) to any single participant and its affiliates (including transactions cleared for indirect participants).</t>
  </si>
  <si>
    <t>Peak Day Amount In Previous 12 Months</t>
  </si>
  <si>
    <t>4.4.6 (b)</t>
  </si>
  <si>
    <t>4.4.7 (a)</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</si>
  <si>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</si>
  <si>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4.4.7 (b)</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</si>
  <si>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</si>
  <si>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</si>
  <si>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4.4.10 (a)</t>
  </si>
  <si>
    <t xml:space="preserve">For each clearing service, actual largest aggregate credit exposure (in excess of initial margin) to any two participants and their affiliates (including transactions cleared for indirect participants)
</t>
  </si>
  <si>
    <t>4.4.10 (b)</t>
  </si>
  <si>
    <t>Numeric 2dp, Percentage</t>
  </si>
  <si>
    <t>6.1.1(a)</t>
  </si>
  <si>
    <t>CSO</t>
  </si>
  <si>
    <t>6.1.1(b)</t>
  </si>
  <si>
    <t>6.1.1(c)</t>
  </si>
  <si>
    <t>6.1.1(d)</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</si>
  <si>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</si>
  <si>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</si>
  <si>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Link</t>
  </si>
  <si>
    <t>Date Format DD/MM/YYYY</t>
  </si>
  <si>
    <t>Numeric 2dp,
Percentage</t>
  </si>
  <si>
    <t>Where breaches of initial margin coverage (as defined in 6.5(a)) have occurred, report on size of uncovered exposure.</t>
  </si>
  <si>
    <t>Peak Size</t>
  </si>
  <si>
    <t>Average Size</t>
  </si>
  <si>
    <t>Average Total Variation Margin Paid to the CCP by participants each business</t>
  </si>
  <si>
    <t>Net Multiday Payment Obligation</t>
  </si>
  <si>
    <t>No. of days in quarter on which the above amount exceeded its qualifying liquid  resources (identified as in 7.1, and available at the point the breach occurred).</t>
  </si>
  <si>
    <t>Amount of excess on each day on which the above amount exceeded its qualifying liquid  resources (identified as in 7.1, and available at the point the breach occurred).</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</si>
  <si>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</si>
  <si>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Not Applicable</t>
  </si>
  <si>
    <t>Total net assets</t>
  </si>
  <si>
    <t>Total operating expenses</t>
  </si>
  <si>
    <t>Percentage</t>
  </si>
  <si>
    <t xml:space="preserve">Total </t>
  </si>
  <si>
    <t>Total in %</t>
  </si>
  <si>
    <t>Target availability</t>
  </si>
  <si>
    <t>GT</t>
  </si>
  <si>
    <t>Actual availability</t>
  </si>
  <si>
    <t>17.3.1 (a)</t>
  </si>
  <si>
    <t>Total number of failures  and duration affecting the core system(s) involved in clearing over the previous twelve month period</t>
  </si>
  <si>
    <t>Number of failure</t>
  </si>
  <si>
    <t>17.3.1 (b)</t>
  </si>
  <si>
    <t>Total duration affected</t>
  </si>
  <si>
    <t>UTC Time Format hh:mm:ss</t>
  </si>
  <si>
    <t>BCM</t>
  </si>
  <si>
    <t>Participants Supervision</t>
  </si>
  <si>
    <t>Average &amp; Peak</t>
  </si>
  <si>
    <t>Surveillance</t>
  </si>
  <si>
    <t>Christopher Low Ching Soon (Finance) / Gomathi Ganesan (Treasury)</t>
  </si>
  <si>
    <t>Woon Tai Yong / Zubaidi Sangit / Mohamed Habib</t>
  </si>
  <si>
    <t>Remember Ngo</t>
  </si>
  <si>
    <t>Tan Poh Lin (BMDC)</t>
  </si>
  <si>
    <t>CCP_DataFile_23_3</t>
  </si>
  <si>
    <t>CCP_DataFile_23</t>
  </si>
  <si>
    <t>CCP_DataFile_20b</t>
  </si>
  <si>
    <t>CCP_DataFile_20a</t>
  </si>
  <si>
    <t>CCP_DataFile_18_2</t>
  </si>
  <si>
    <t>CCP_DataFile_17_3</t>
  </si>
  <si>
    <t>17.3.1 (a), 17.3.1 (b)</t>
  </si>
  <si>
    <t>CCP_DataFile_16_3</t>
  </si>
  <si>
    <t>CCP_DataFile_16_2</t>
  </si>
  <si>
    <t>CCP_DataFile_7_3b</t>
  </si>
  <si>
    <t>CCP_DataFile_7_3a</t>
  </si>
  <si>
    <t>CCP_DataFile_7_3</t>
  </si>
  <si>
    <t>CCP_DataFile_7_1</t>
  </si>
  <si>
    <t>CCP_DataFile_6_2</t>
  </si>
  <si>
    <t>CCP_DataFile_6_1</t>
  </si>
  <si>
    <t>6.1.1(a),6.1.1(b),6.1.1(c),6.1.1(d)</t>
  </si>
  <si>
    <t>CCP_DataFile_4_4b</t>
  </si>
  <si>
    <t>CCP_DataFile_4_4a</t>
  </si>
  <si>
    <t>4.4.3 (a), 4.4.3 (b)</t>
  </si>
  <si>
    <t>4.4.6 (a),4.4.6 (b)</t>
  </si>
  <si>
    <t>4.4.7 (a),4.4.7 (b)</t>
  </si>
  <si>
    <t>4.4.10 (a),4.4.10 (b)</t>
  </si>
  <si>
    <t>CCP_DataFile_4_3</t>
  </si>
  <si>
    <t>Remark</t>
  </si>
  <si>
    <t>TAB_Labels</t>
  </si>
  <si>
    <r>
      <t>Actual largest intraday and multiday payment obligation of a single participant and its affiliates (including transactions cleared for indirect participants) over the past twelve months;</t>
    </r>
    <r>
      <rPr>
        <b/>
        <sz val="9"/>
        <rFont val="Calibri"/>
        <family val="2"/>
        <scheme val="minor"/>
      </rPr>
      <t xml:space="preserve"> </t>
    </r>
    <r>
      <rPr>
        <sz val="9"/>
        <rFont val="Calibri"/>
        <family val="2"/>
        <scheme val="minor"/>
      </rPr>
      <t xml:space="preserve">Peak day amount in previous twelve months
</t>
    </r>
  </si>
  <si>
    <t>Legend:</t>
  </si>
  <si>
    <t>Guideline on input</t>
  </si>
  <si>
    <t>Head of Division</t>
  </si>
  <si>
    <t>Reporting Entity</t>
  </si>
  <si>
    <t>Siew Sze Yih</t>
  </si>
  <si>
    <t>BMDC</t>
  </si>
  <si>
    <t>Tay Yu Hui</t>
  </si>
  <si>
    <t>Md Kamil Md Rafi</t>
  </si>
  <si>
    <t>Ashish Jaywant Rege</t>
  </si>
  <si>
    <t>Kuldip Singh</t>
  </si>
  <si>
    <t>Pasupathy Velauthah</t>
  </si>
  <si>
    <t>If data is not available, please fill in n/a</t>
  </si>
  <si>
    <t>CCP_AggregateDataFile</t>
  </si>
  <si>
    <t>CCP_ConsolidatedDataFile</t>
  </si>
  <si>
    <t>6.1.1 (a)</t>
  </si>
  <si>
    <t>6.1.1 (b)</t>
  </si>
  <si>
    <t>6.1.1 (c)</t>
  </si>
  <si>
    <t>6.1.1 (d)</t>
  </si>
  <si>
    <t>18.2.1 (a)</t>
  </si>
  <si>
    <t>18.2.1 (b)</t>
  </si>
  <si>
    <t>18.2.2 (a)</t>
  </si>
  <si>
    <t>18.2.2 (b)</t>
  </si>
  <si>
    <t>18.2.3 (a)</t>
  </si>
  <si>
    <t>18.2.3 (b)</t>
  </si>
  <si>
    <t>18.3.1 (a)</t>
  </si>
  <si>
    <t>18.3.1 (b)</t>
  </si>
  <si>
    <t>18.3.2 (a)</t>
  </si>
  <si>
    <t>18.3.2 (b)</t>
  </si>
  <si>
    <t>18.3.3 (a)</t>
  </si>
  <si>
    <t>18.3.3 (b)</t>
  </si>
  <si>
    <t>18.4.1 (a)</t>
  </si>
  <si>
    <t>18.4.1 (b)</t>
  </si>
  <si>
    <t>Bursa's Existing Template</t>
  </si>
  <si>
    <t>Match(Y/N)</t>
  </si>
  <si>
    <t>Match2(Y/N)</t>
  </si>
  <si>
    <t>Match3(Y/N)</t>
  </si>
  <si>
    <t>Bursa's existing vs CCP12</t>
  </si>
  <si>
    <r>
      <t xml:space="preserve">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
</t>
    </r>
    <r>
      <rPr>
        <u/>
        <sz val="9"/>
        <rFont val="Calibri"/>
        <family val="2"/>
        <scheme val="minor"/>
      </rPr>
      <t>4.4.3 (a)
For each clearing service, the estimated largest aggregate stress loss (in excess of initial margin) that would be caused by the default of any single participant and its affiliates (including transactions cleared for indirect participants) in extreme but plausible market conditions.
4.4.3(b)
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r>
    <r>
      <rPr>
        <sz val="9"/>
        <rFont val="Calibri"/>
        <family val="2"/>
        <scheme val="minor"/>
      </rPr>
      <t xml:space="preserve">
</t>
    </r>
  </si>
  <si>
    <r>
      <t xml:space="preserve">PeakDayAmountInPrevious12Months
MeanAverageOverPrevious12Months
</t>
    </r>
    <r>
      <rPr>
        <u/>
        <sz val="9"/>
        <rFont val="Calibri"/>
        <family val="2"/>
        <scheme val="minor"/>
      </rPr>
      <t>4.4.3 (a)</t>
    </r>
    <r>
      <rPr>
        <sz val="9"/>
        <rFont val="Calibri"/>
        <family val="2"/>
        <scheme val="minor"/>
      </rPr>
      <t xml:space="preserve">
Peak Day Amount In Previous 12 Months
</t>
    </r>
    <r>
      <rPr>
        <u/>
        <sz val="9"/>
        <rFont val="Calibri"/>
        <family val="2"/>
        <scheme val="minor"/>
      </rPr>
      <t>4.4.3(b)</t>
    </r>
    <r>
      <rPr>
        <sz val="9"/>
        <rFont val="Calibri"/>
        <family val="2"/>
        <scheme val="minor"/>
      </rPr>
      <t xml:space="preserve">
Mean Average Over Previous 12 Months
</t>
    </r>
  </si>
  <si>
    <r>
      <t xml:space="preserve">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
</t>
    </r>
    <r>
      <rPr>
        <u/>
        <sz val="9"/>
        <rFont val="Calibri"/>
        <family val="2"/>
        <scheme val="minor"/>
      </rPr>
      <t>4.4.6 (a)
For each clearing service, the actual largest aggregate credit exposure (in excess of initial margin) to any single participant and its affiliates (including transactions cleared for indirect participants).
4.4.6 (b)
For each clearing service, the actual largest aggregate credit exposure (in excess of initial margin) to any single participant and its affiliates (including transactions cleared for indirect participants).</t>
    </r>
  </si>
  <si>
    <r>
      <t xml:space="preserve">PeakDayAmountInPrevious12Months
MeanAverageOverPrevious12Months
</t>
    </r>
    <r>
      <rPr>
        <u/>
        <sz val="9"/>
        <rFont val="Calibri"/>
        <family val="2"/>
        <scheme val="minor"/>
      </rPr>
      <t>4.4.6 (a)</t>
    </r>
    <r>
      <rPr>
        <sz val="9"/>
        <rFont val="Calibri"/>
        <family val="2"/>
        <scheme val="minor"/>
      </rPr>
      <t xml:space="preserve">
Peak Day Amount In Previous 12 Months
</t>
    </r>
    <r>
      <rPr>
        <u/>
        <sz val="9"/>
        <rFont val="Calibri"/>
        <family val="2"/>
        <scheme val="minor"/>
      </rPr>
      <t>4.4.6 (b)</t>
    </r>
    <r>
      <rPr>
        <sz val="9"/>
        <rFont val="Calibri"/>
        <family val="2"/>
        <scheme val="minor"/>
      </rPr>
      <t xml:space="preserve">
Mean Average Over Previous 12 Months</t>
    </r>
  </si>
  <si>
    <r>
      <t xml:space="preserve">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
</t>
    </r>
    <r>
      <rPr>
        <u/>
        <sz val="9"/>
        <rFont val="Calibri"/>
        <family val="2"/>
        <scheme val="minor"/>
      </rPr>
      <t>4.4.7 (a)</t>
    </r>
    <r>
      <rPr>
        <sz val="9"/>
        <rFont val="Calibri"/>
        <family val="2"/>
        <scheme val="minor"/>
      </rPr>
      <t xml:space="preserve">
For each clearing service, the estimated largest aggregate stress loss (in excess of initial margin) that would be caused by the default of any two participants and their affiliates (including transactions cleared for indirect participants) in extreme but plausible market conditions.
</t>
    </r>
    <r>
      <rPr>
        <u/>
        <sz val="9"/>
        <rFont val="Calibri"/>
        <family val="2"/>
        <scheme val="minor"/>
      </rPr>
      <t xml:space="preserve">
4.4.7 (b)
</t>
    </r>
    <r>
      <rPr>
        <sz val="9"/>
        <rFont val="Calibri"/>
        <family val="2"/>
        <scheme val="minor"/>
      </rPr>
      <t xml:space="preserve">For each clearing service, the estimated largest aggregate stress loss (in excess of initial margin) that would be caused by the default of any two participants and their affiliates (including transactions cleared for indirect participants) in extreme but plausible market conditions.
</t>
    </r>
  </si>
  <si>
    <r>
      <t xml:space="preserve">PeakDayAmountInPrevious12Months
MeanAverageOverPrevious12Months
</t>
    </r>
    <r>
      <rPr>
        <u/>
        <sz val="9"/>
        <rFont val="Calibri"/>
        <family val="2"/>
        <scheme val="minor"/>
      </rPr>
      <t xml:space="preserve">4.4.7 (a)
</t>
    </r>
    <r>
      <rPr>
        <sz val="9"/>
        <rFont val="Calibri"/>
        <family val="2"/>
        <scheme val="minor"/>
      </rPr>
      <t xml:space="preserve">Peak Day Amount In Previous 12 Months
</t>
    </r>
    <r>
      <rPr>
        <u/>
        <sz val="9"/>
        <rFont val="Calibri"/>
        <family val="2"/>
        <scheme val="minor"/>
      </rPr>
      <t>4.4.7 (b)</t>
    </r>
    <r>
      <rPr>
        <sz val="9"/>
        <rFont val="Calibri"/>
        <family val="2"/>
        <scheme val="minor"/>
      </rPr>
      <t xml:space="preserve">
Mean Average Over Previous 12 Months
</t>
    </r>
  </si>
  <si>
    <r>
      <t xml:space="preserve">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
</t>
    </r>
    <r>
      <rPr>
        <u/>
        <sz val="9"/>
        <rFont val="Calibri"/>
        <family val="2"/>
        <scheme val="minor"/>
      </rPr>
      <t xml:space="preserve">4.4.10 (a)
For each clearing service, actual largest aggregate credit exposure (in excess of initial margin) to any two participants and their affiliates (including transactions cleared for indirect participants)
4.4.10 (b)
For each clearing service, actual largest aggregate credit exposure (in excess of initial margin) to any two participants and their affiliates (including transactions cleared for indirect participants)
</t>
    </r>
    <r>
      <rPr>
        <sz val="9"/>
        <rFont val="Calibri"/>
        <family val="2"/>
        <scheme val="minor"/>
      </rPr>
      <t xml:space="preserve">
</t>
    </r>
  </si>
  <si>
    <r>
      <t xml:space="preserve">PeakDayAmountInPrevious12Months
MeanAverageOverPrevious12Months
</t>
    </r>
    <r>
      <rPr>
        <u/>
        <sz val="9"/>
        <rFont val="Calibri"/>
        <family val="2"/>
        <scheme val="minor"/>
      </rPr>
      <t>4.4.10 (a)</t>
    </r>
    <r>
      <rPr>
        <sz val="9"/>
        <rFont val="Calibri"/>
        <family val="2"/>
        <scheme val="minor"/>
      </rPr>
      <t xml:space="preserve">
Peak Day Amount In Previous 12 Months
</t>
    </r>
    <r>
      <rPr>
        <u/>
        <sz val="9"/>
        <rFont val="Calibri"/>
        <family val="2"/>
        <scheme val="minor"/>
      </rPr>
      <t>4.4.10 (b)</t>
    </r>
    <r>
      <rPr>
        <sz val="9"/>
        <rFont val="Calibri"/>
        <family val="2"/>
        <scheme val="minor"/>
      </rPr>
      <t xml:space="preserve">
Mean Average Over Previous 12 Months</t>
    </r>
  </si>
  <si>
    <r>
      <t xml:space="preserve">Total initial margin required split by house, client gross, client net and 
total(if not segregated);
</t>
    </r>
    <r>
      <rPr>
        <u/>
        <sz val="9"/>
        <rFont val="Calibri"/>
        <family val="2"/>
        <scheme val="minor"/>
      </rPr>
      <t>6.1.1 (a)
Total initial margin required split by house, client gross, client net and 
total(if not segregated);
6.1.1 (b)</t>
    </r>
    <r>
      <rPr>
        <sz val="9"/>
        <rFont val="Calibri"/>
        <family val="2"/>
        <scheme val="minor"/>
      </rPr>
      <t xml:space="preserve">
Total initial margin required split by house, client gross, client net and 
total(if not segregated);
</t>
    </r>
    <r>
      <rPr>
        <u/>
        <sz val="9"/>
        <rFont val="Calibri"/>
        <family val="2"/>
        <scheme val="minor"/>
      </rPr>
      <t xml:space="preserve">6.1.1 ©
</t>
    </r>
    <r>
      <rPr>
        <sz val="9"/>
        <rFont val="Calibri"/>
        <family val="2"/>
        <scheme val="minor"/>
      </rPr>
      <t xml:space="preserve">Total initial margin required split by house, client gross, client net and 
total(if not segregated);
</t>
    </r>
    <r>
      <rPr>
        <u/>
        <sz val="9"/>
        <rFont val="Calibri"/>
        <family val="2"/>
        <scheme val="minor"/>
      </rPr>
      <t xml:space="preserve">
6.1.1 (d)
</t>
    </r>
    <r>
      <rPr>
        <sz val="9"/>
        <rFont val="Calibri"/>
        <family val="2"/>
        <scheme val="minor"/>
      </rPr>
      <t>Total initial margin required split by house, client gross, client net and 
total(if not segregated);</t>
    </r>
  </si>
  <si>
    <r>
      <t xml:space="preserve">Total number of failures and duration affecting the core system(s) involved in clearing over the previous twelve month period.
</t>
    </r>
    <r>
      <rPr>
        <u/>
        <sz val="9"/>
        <rFont val="Calibri"/>
        <family val="2"/>
        <scheme val="minor"/>
      </rPr>
      <t>17.3.1 (a)</t>
    </r>
    <r>
      <rPr>
        <sz val="9"/>
        <rFont val="Calibri"/>
        <family val="2"/>
        <scheme val="minor"/>
      </rPr>
      <t xml:space="preserve">
Total number of failures  and duration affecting the core system(s) involved in clearing over the previous twelve month period
</t>
    </r>
    <r>
      <rPr>
        <u/>
        <sz val="9"/>
        <rFont val="Calibri"/>
        <family val="2"/>
        <scheme val="minor"/>
      </rPr>
      <t>17.3.1 (b)</t>
    </r>
    <r>
      <rPr>
        <sz val="9"/>
        <rFont val="Calibri"/>
        <family val="2"/>
        <scheme val="minor"/>
      </rPr>
      <t xml:space="preserve">
Total number of failures  and duration affecting the core system(s) involved in clearing over the previous twelve month period
</t>
    </r>
  </si>
  <si>
    <r>
      <t xml:space="preserve">DurationofFailure
</t>
    </r>
    <r>
      <rPr>
        <u/>
        <sz val="9"/>
        <rFont val="Calibri"/>
        <family val="2"/>
        <scheme val="minor"/>
      </rPr>
      <t xml:space="preserve">17.3.1 (a)
</t>
    </r>
    <r>
      <rPr>
        <sz val="9"/>
        <rFont val="Calibri"/>
        <family val="2"/>
        <scheme val="minor"/>
      </rPr>
      <t xml:space="preserve">Number of failure
</t>
    </r>
    <r>
      <rPr>
        <u/>
        <sz val="9"/>
        <rFont val="Calibri"/>
        <family val="2"/>
        <scheme val="minor"/>
      </rPr>
      <t xml:space="preserve">
17.3.1 (b)
</t>
    </r>
    <r>
      <rPr>
        <sz val="9"/>
        <rFont val="Calibri"/>
        <family val="2"/>
        <scheme val="minor"/>
      </rPr>
      <t>Total duration affected</t>
    </r>
  </si>
  <si>
    <r>
      <t xml:space="preserve">For each clearing service with ten or more members, but fewer than 25 members; Percentage of open positions held by the largest five clearing members, including both house and client, in aggregate;  Average and Peak over the quarter
</t>
    </r>
    <r>
      <rPr>
        <u/>
        <sz val="9"/>
        <rFont val="Calibri"/>
        <family val="2"/>
        <scheme val="minor"/>
      </rPr>
      <t>18.2.1 (a)</t>
    </r>
    <r>
      <rPr>
        <sz val="9"/>
        <rFont val="Calibri"/>
        <family val="2"/>
        <scheme val="minor"/>
      </rPr>
      <t xml:space="preserve">
For each clearing service with ten or more members, but fewer than 25 members; Percentage of open positions held by the largest five clearing members, including both house and client, in aggregate;  Average and Peak over the quarter
</t>
    </r>
    <r>
      <rPr>
        <u/>
        <sz val="9"/>
        <rFont val="Calibri"/>
        <family val="2"/>
        <scheme val="minor"/>
      </rPr>
      <t xml:space="preserve">18.2.1 (b)
</t>
    </r>
    <r>
      <rPr>
        <sz val="9"/>
        <rFont val="Calibri"/>
        <family val="2"/>
        <scheme val="minor"/>
      </rPr>
      <t>For each clearing service with ten or more members, but fewer than 25 members; Percentage of open positions held by the largest five clearing members, including both house and client, in aggregate;  Average and Peak over the quarter</t>
    </r>
    <r>
      <rPr>
        <u/>
        <sz val="9"/>
        <rFont val="Calibri"/>
        <family val="2"/>
        <scheme val="minor"/>
      </rPr>
      <t xml:space="preserve">
</t>
    </r>
    <r>
      <rPr>
        <sz val="9"/>
        <rFont val="Calibri"/>
        <family val="2"/>
        <scheme val="minor"/>
      </rPr>
      <t xml:space="preserve">
</t>
    </r>
  </si>
  <si>
    <r>
      <t xml:space="preserve">AverageInQuarter
PeakInQuarter
</t>
    </r>
    <r>
      <rPr>
        <u/>
        <sz val="9"/>
        <rFont val="Calibri"/>
        <family val="2"/>
        <scheme val="minor"/>
      </rPr>
      <t>18.2.1 (a)</t>
    </r>
    <r>
      <rPr>
        <sz val="9"/>
        <rFont val="Calibri"/>
        <family val="2"/>
        <scheme val="minor"/>
      </rPr>
      <t xml:space="preserve">
Average over the quarter
</t>
    </r>
    <r>
      <rPr>
        <u/>
        <sz val="9"/>
        <rFont val="Calibri"/>
        <family val="2"/>
        <scheme val="minor"/>
      </rPr>
      <t>18.2.1 (b)</t>
    </r>
    <r>
      <rPr>
        <sz val="9"/>
        <rFont val="Calibri"/>
        <family val="2"/>
        <scheme val="minor"/>
      </rPr>
      <t xml:space="preserve">
Peak over the quarter</t>
    </r>
  </si>
  <si>
    <r>
      <t xml:space="preserve">For each clearing service with ten or more members, but fewer than 25 members; Percentage of initial margin posted by the largest five clearing members, including both house and client, in aggregate; Average and Peak over the quarter
</t>
    </r>
    <r>
      <rPr>
        <u/>
        <sz val="9"/>
        <rFont val="Calibri"/>
        <family val="2"/>
        <scheme val="minor"/>
      </rPr>
      <t>18.3.1 (a)</t>
    </r>
    <r>
      <rPr>
        <sz val="9"/>
        <rFont val="Calibri"/>
        <family val="2"/>
        <scheme val="minor"/>
      </rPr>
      <t xml:space="preserve">
For each clearing service with ten or more members, but fewer than 25 members; Percentage of initial margin posted by the largest five clearing members, including both house and client, in aggregate; Average and Peak over the quarter
</t>
    </r>
    <r>
      <rPr>
        <u/>
        <sz val="9"/>
        <rFont val="Calibri"/>
        <family val="2"/>
        <scheme val="minor"/>
      </rPr>
      <t xml:space="preserve">18.3.1 (b)
</t>
    </r>
    <r>
      <rPr>
        <sz val="9"/>
        <rFont val="Calibri"/>
        <family val="2"/>
        <scheme val="minor"/>
      </rPr>
      <t>For each clearing service with ten or more members, but fewer than 25 members; Percentage of initial margin posted by the largest five clearing members, including both house and client, in aggregate; Average and Peak over the quarter</t>
    </r>
  </si>
  <si>
    <r>
      <t xml:space="preserve">AverageInQuarter
PeakInQuarter
</t>
    </r>
    <r>
      <rPr>
        <u/>
        <sz val="9"/>
        <rFont val="Calibri"/>
        <family val="2"/>
        <scheme val="minor"/>
      </rPr>
      <t>Currently N/A for Bursa</t>
    </r>
  </si>
  <si>
    <r>
      <t xml:space="preserve">For each segregated default fund with ten or more members, but fewer than 25 members; Percentage of participant contributions to the default fund contributed by largest five clearing members in aggregate
</t>
    </r>
    <r>
      <rPr>
        <u/>
        <sz val="9"/>
        <rFont val="Calibri"/>
        <family val="2"/>
        <scheme val="minor"/>
      </rPr>
      <t>18.4.1 (a)</t>
    </r>
    <r>
      <rPr>
        <sz val="9"/>
        <rFont val="Calibri"/>
        <family val="2"/>
        <scheme val="minor"/>
      </rPr>
      <t xml:space="preserve">
For each segregated default fund with ten or more members, but fewer than 25 members; Percentage of participant contributions to the default fund contributed by largest five clearing members in aggregate
</t>
    </r>
    <r>
      <rPr>
        <u/>
        <sz val="9"/>
        <rFont val="Calibri"/>
        <family val="2"/>
        <scheme val="minor"/>
      </rPr>
      <t xml:space="preserve">
18.4.1 (b)
</t>
    </r>
    <r>
      <rPr>
        <sz val="9"/>
        <rFont val="Calibri"/>
        <family val="2"/>
        <scheme val="minor"/>
      </rPr>
      <t>For each segregated default fund with ten or more members, but fewer than 25 members; Percentage of participant contributions to the default fund contributed by largest five clearing members in aggregate</t>
    </r>
  </si>
  <si>
    <t>Bursa</t>
  </si>
  <si>
    <r>
      <t xml:space="preserve">House_Net
Client_Gross
Client_Net
Total
</t>
    </r>
    <r>
      <rPr>
        <b/>
        <sz val="9"/>
        <rFont val="Calibri"/>
        <family val="2"/>
        <scheme val="minor"/>
      </rPr>
      <t xml:space="preserve">*by product Interest Rate Swap and Equities
</t>
    </r>
    <r>
      <rPr>
        <sz val="9"/>
        <rFont val="Calibri"/>
        <family val="2"/>
        <scheme val="minor"/>
      </rPr>
      <t xml:space="preserve">
</t>
    </r>
    <r>
      <rPr>
        <u/>
        <sz val="9"/>
        <rFont val="Calibri"/>
        <family val="2"/>
        <scheme val="minor"/>
      </rPr>
      <t>6.1.1 (a)</t>
    </r>
    <r>
      <rPr>
        <sz val="9"/>
        <rFont val="Calibri"/>
        <family val="2"/>
        <scheme val="minor"/>
      </rPr>
      <t xml:space="preserve">
House_Net
</t>
    </r>
    <r>
      <rPr>
        <u/>
        <sz val="9"/>
        <rFont val="Calibri"/>
        <family val="2"/>
        <scheme val="minor"/>
      </rPr>
      <t xml:space="preserve">6.1.1 (b)
</t>
    </r>
    <r>
      <rPr>
        <sz val="9"/>
        <rFont val="Calibri"/>
        <family val="2"/>
        <scheme val="minor"/>
      </rPr>
      <t xml:space="preserve">Client_Gross
</t>
    </r>
    <r>
      <rPr>
        <u/>
        <sz val="9"/>
        <rFont val="Calibri"/>
        <family val="2"/>
        <scheme val="minor"/>
      </rPr>
      <t>6.1.1 ©</t>
    </r>
    <r>
      <rPr>
        <sz val="9"/>
        <rFont val="Calibri"/>
        <family val="2"/>
        <scheme val="minor"/>
      </rPr>
      <t xml:space="preserve">
Client_Net
</t>
    </r>
    <r>
      <rPr>
        <u/>
        <sz val="9"/>
        <rFont val="Calibri"/>
        <family val="2"/>
        <scheme val="minor"/>
      </rPr>
      <t>6.1.1 (d)</t>
    </r>
    <r>
      <rPr>
        <sz val="9"/>
        <rFont val="Calibri"/>
        <family val="2"/>
        <scheme val="minor"/>
      </rPr>
      <t xml:space="preserve">
Total</t>
    </r>
  </si>
  <si>
    <t xml:space="preserve">18.4.2 </t>
  </si>
  <si>
    <t>18.4.2 (b)</t>
  </si>
  <si>
    <t xml:space="preserve">18.4.3 </t>
  </si>
  <si>
    <t>18.4.3 (b)</t>
  </si>
  <si>
    <r>
      <rPr>
        <b/>
        <sz val="9"/>
        <color rgb="FFFF0000"/>
        <rFont val="Calibri"/>
        <family val="2"/>
        <scheme val="minor"/>
      </rPr>
      <t>N/A</t>
    </r>
    <r>
      <rPr>
        <sz val="9"/>
        <rFont val="Calibri"/>
        <family val="2"/>
        <scheme val="minor"/>
      </rPr>
      <t xml:space="preserve">
Should be N/A for bursa but I saw numbers for Bursa. The guide to be updated
</t>
    </r>
  </si>
  <si>
    <t>DisclosureDescriptin</t>
  </si>
  <si>
    <t>18.4.2 (a)</t>
  </si>
  <si>
    <t>18.4.3 (a)</t>
  </si>
  <si>
    <t>MYR</t>
  </si>
  <si>
    <t>Cash: http://www.bursamalaysia.com/misc/system/circulars/documents/413/Cir2018_19_FX_haircut.pdf
Stocks: FBM 100 (35%)
Stand-by Letter of Credit</t>
  </si>
  <si>
    <t>Cash</t>
  </si>
  <si>
    <t>1 day</t>
  </si>
  <si>
    <t>5 years</t>
  </si>
  <si>
    <t>https://www.bursamalaysia.com/sites/5bb54be15f36ca0af339077a/content_entry5bb58dd75f36ca0c2caccbd4/5cda5c385b711a33042f03b0/files/Cir2019_8_Margin.pdf?1562647421</t>
  </si>
  <si>
    <t>Parametric VaR</t>
  </si>
  <si>
    <t>SPAN</t>
  </si>
  <si>
    <t>5 days, 30 days, 90 days, 240 days</t>
  </si>
  <si>
    <t>End of Day</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</si>
  <si>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</si>
  <si>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derivatives margin requirements on the participants, and maintains default fund (i.e. Clearing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</si>
  <si>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</si>
  <si>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https://www.bursamalaysia.com/sites/5bb54be15f36ca0af339077a/content_entry5bb58dd75f36ca0c2caccbd4/5d786c7a39fba2119076ec98/files/Cir2019_19_Margin.pdf?1570700939</t>
  </si>
  <si>
    <t>Cash: https://www.bursamalaysia.com/sites/5bb54be15f36ca0af339077a/content_entry5bb58dd75f36ca0c2caccbd4/5c2448e1f67d7c4bbab9a2f7/files/Cir2018_19_FX_haircut.pdf?1570700937
Stocks: FBM 100 (35%)
Stand-by Letter of Credit</t>
  </si>
  <si>
    <t>https://www.bursamalaysia.com/sites/5bb54be15f36ca0af339077a/content_entry5bb58dd75f36ca0c2caccbd4/5dddf4ce5b711a18504a4c23/files/Cir2019_23_Margin.pdf?1578628947</t>
  </si>
  <si>
    <t>Cash: https://www.bursamalaysia.com/sites/5bb54be15f36ca0af339077a/content_entry5bb58dd75f36ca0c2caccbd4/5e31561f5b711a5bc698f470/files/Cir2020_06_FX_haircut.pdf?1582518316
Stocks: FBM 100 (35%)
Stand-by Letter of Credit</t>
  </si>
  <si>
    <t>https://www.bursamalaysia.com/sites/5bb54be15f36ca0af339077a/content_entry5bb58dd75f36ca0c2caccbd4/5e6f44335b711a5fea26b342/files/Cir2020_13_Margin.pdf?1584695836</t>
  </si>
  <si>
    <t>https://www.bursamalaysia.com/sites/5bb54be15f36ca0af339077a/content_entry5bb58dd75f36ca0c2caccbd4/5eeb32115b711a0223aba46f/files/Cir2020_22_Margin.pdf?1592472091</t>
  </si>
  <si>
    <t>https://www.bursamalaysia.com/sites/5bb54be15f36ca0af339077a/content_entry5bb58dd75f36ca0c2caccbd4/5f607b5f39fba2177f7eb6ea/files/Cir2020_31_Margin.pdf?1601287955</t>
  </si>
  <si>
    <t>https://www.bursamalaysia.com/sites/5bb54be15f36ca0af339077a/content_entry5bb58dd75f36ca0c2caccbd4/5fe9306439fba20d0eb18491/files/Cir2020_40_Margin__Final_.pdf?1609126848</t>
  </si>
  <si>
    <t>https://www.bursamalaysia.com/sites/5bb54be15f36ca0af339077a/content_entry5bb58dd75f36ca0c2caccbd4/601b57025b711a0c67e573b6/files/Cir2021_03_Margin.pdf?1612435068</t>
  </si>
  <si>
    <t>Cash: https://www.bursamalaysia.com/sites/5bb54be15f36ca0af339077a/content_entry5bb58dd75f36ca0c2caccbd4/5e31561f5b711a5bc698f470/files/Cir2020_06_FX_haircut.pdf?1582518316
Stocks: FBM 100 (MYR: 30%, USD: 35%)
Stand-by Letter of Credit</t>
  </si>
  <si>
    <t>https://www.bursamalaysia.com/sites/5bb54be15f36ca0af339077a/content_entry5bb58dd75f36ca0c2caccbd4/608b63235b711a7163904fbe/files/Cir2021_07_Margin.pdf?1620352857</t>
  </si>
  <si>
    <t>Monthly</t>
  </si>
  <si>
    <t>Cash: https://www.bursamalaysia.com/sites/5bb54be15f36ca0af339077a/content_entry5bb58dd75f36ca0c2caccbd4/5e31561f5b711a5bc698f470/files/Cir2020_06_FX_haircut.pdf?1582518316
Stocks: FBM 100 (30% valuation haircut and cross-currency haircut if the denominated currency is different from margin requirement currency)
Stand-by Letter of Credit: https://www.bursamalaysia.com/sites/5bb54be15f36ca0af339077a/content_entry5bb58dd75f36ca0c2caccbd4/5e31561f5b711a5bc698f470/files/Cir2020_06_FX_haircut.pdf?1582518316</t>
  </si>
  <si>
    <t>https://www.bursamalaysia.com/sites/5bb54be15f36ca0af339077a/content_entry5bb58dd75f36ca0c2caccbd4/608b63235b711a7163904fbe/files/Cir2021_07_Margin.pdf?1620352858</t>
  </si>
  <si>
    <t>Chee Voon Wuah (BMSC) /Mohamed Hanein (BMDC)/Ong Pek Nee</t>
  </si>
  <si>
    <t xml:space="preserve">Arjunaidi Kailan / Eddie Yeoh/Teoh Say Hwa </t>
  </si>
  <si>
    <t>Nur Asiah Tuan Yaacob (BMSC) /Kelvin Wah Kah-Jian (BMDC)/Tee Kai Hong</t>
  </si>
  <si>
    <t>Nur Asiah Tuan Yaacob (BMSC) / Kelvin Wah Kah-Jian (BMDC)/Tee Kai Hong</t>
  </si>
  <si>
    <t>Mapping(with multiple infor)</t>
  </si>
  <si>
    <t xml:space="preserve">MeanAverageOverPrevious12Months </t>
  </si>
  <si>
    <t xml:space="preserve">PeakDayAmountInPast12Months </t>
  </si>
  <si>
    <t>"0 Failure"</t>
  </si>
  <si>
    <r>
      <t xml:space="preserve">Percentage of total participant cash </t>
    </r>
    <r>
      <rPr>
        <sz val="9"/>
        <color rgb="FFFF0000"/>
        <rFont val="Calibri"/>
        <family val="2"/>
        <scheme val="minor"/>
      </rPr>
      <t>held</t>
    </r>
    <r>
      <rPr>
        <sz val="9"/>
        <color theme="1"/>
        <rFont val="Calibri"/>
        <family val="2"/>
        <scheme val="minor"/>
      </rPr>
      <t xml:space="preserve"> as cash deposits (including through reverse repo)</t>
    </r>
  </si>
  <si>
    <r>
      <t xml:space="preserve">Percentage of total participant cash held as cash deposits (including through reverse repo); as cash deposits </t>
    </r>
    <r>
      <rPr>
        <sz val="9"/>
        <color rgb="FFFF0000"/>
        <rFont val="Calibri"/>
        <family val="2"/>
        <scheme val="minor"/>
      </rPr>
      <t>at central banks</t>
    </r>
    <r>
      <rPr>
        <sz val="9"/>
        <color theme="1"/>
        <rFont val="Calibri"/>
        <family val="2"/>
        <scheme val="minor"/>
      </rPr>
      <t xml:space="preserve"> of issue of the currency deposited</t>
    </r>
  </si>
  <si>
    <r>
      <t xml:space="preserve">Percentage of total participant cash held as cash deposits (including through reverse repo); as cash deposits </t>
    </r>
    <r>
      <rPr>
        <sz val="9"/>
        <color rgb="FFFF0000"/>
        <rFont val="Calibri"/>
        <family val="2"/>
        <scheme val="minor"/>
      </rPr>
      <t>at other central banks</t>
    </r>
  </si>
  <si>
    <r>
      <t xml:space="preserve">Percentage of total participant cash held as cash deposits (including through reverse repo); as cash deposits </t>
    </r>
    <r>
      <rPr>
        <sz val="9"/>
        <color rgb="FFFF0000"/>
        <rFont val="Calibri"/>
        <family val="2"/>
        <scheme val="minor"/>
      </rPr>
      <t>at commercial banks</t>
    </r>
    <r>
      <rPr>
        <sz val="9"/>
        <color theme="1"/>
        <rFont val="Calibri"/>
        <family val="2"/>
        <scheme val="minor"/>
      </rPr>
      <t xml:space="preserve"> (</t>
    </r>
    <r>
      <rPr>
        <sz val="9"/>
        <color rgb="FFFF0000"/>
        <rFont val="Calibri"/>
        <family val="2"/>
        <scheme val="minor"/>
      </rPr>
      <t>Secured</t>
    </r>
    <r>
      <rPr>
        <sz val="9"/>
        <color theme="1"/>
        <rFont val="Calibri"/>
        <family val="2"/>
        <scheme val="minor"/>
      </rPr>
      <t>, including through reverse repo)</t>
    </r>
  </si>
  <si>
    <r>
      <t xml:space="preserve">Percentage of total participant cash held as cash deposits (including through reverse repo); as cash deposits </t>
    </r>
    <r>
      <rPr>
        <sz val="9"/>
        <color rgb="FFFF0000"/>
        <rFont val="Calibri"/>
        <family val="2"/>
        <scheme val="minor"/>
      </rPr>
      <t>at commercial banks (Unsecured)</t>
    </r>
  </si>
  <si>
    <r>
      <t xml:space="preserve">Percentage of total participant cash held as cash deposits (including through reverse repo); in </t>
    </r>
    <r>
      <rPr>
        <sz val="9"/>
        <color rgb="FFFF0000"/>
        <rFont val="Calibri"/>
        <family val="2"/>
        <scheme val="minor"/>
      </rPr>
      <t>money market funds</t>
    </r>
  </si>
  <si>
    <r>
      <t xml:space="preserve">Percentage of total participant cash held as cash deposits (including through reverse repo); in </t>
    </r>
    <r>
      <rPr>
        <sz val="9"/>
        <color rgb="FFFF0000"/>
        <rFont val="Calibri"/>
        <family val="2"/>
        <scheme val="minor"/>
      </rPr>
      <t>other forms</t>
    </r>
  </si>
  <si>
    <r>
      <t xml:space="preserve">Percentage of total participant cash held as cash deposits (including through reverse repo); </t>
    </r>
    <r>
      <rPr>
        <sz val="9"/>
        <color rgb="FFFF0000"/>
        <rFont val="Calibri"/>
        <family val="2"/>
        <scheme val="minor"/>
      </rPr>
      <t>percentage split by currency</t>
    </r>
    <r>
      <rPr>
        <sz val="9"/>
        <color theme="1"/>
        <rFont val="Calibri"/>
        <family val="2"/>
        <scheme val="minor"/>
      </rPr>
      <t xml:space="preserve"> of these </t>
    </r>
    <r>
      <rPr>
        <sz val="9"/>
        <rFont val="Calibri"/>
        <family val="2"/>
        <scheme val="minor"/>
      </rPr>
      <t>cash deposits</t>
    </r>
    <r>
      <rPr>
        <sz val="9"/>
        <color theme="1"/>
        <rFont val="Calibri"/>
        <family val="2"/>
        <scheme val="minor"/>
      </rPr>
      <t xml:space="preserve"> (including reverse repo) and money market funds by CCY; </t>
    </r>
    <r>
      <rPr>
        <sz val="9"/>
        <color rgb="FFFF0000"/>
        <rFont val="Calibri"/>
        <family val="2"/>
        <scheme val="minor"/>
      </rPr>
      <t>Specify local currency</t>
    </r>
    <r>
      <rPr>
        <sz val="9"/>
        <color theme="1"/>
        <rFont val="Calibri"/>
        <family val="2"/>
        <scheme val="minor"/>
      </rPr>
      <t xml:space="preserve"> in comments</t>
    </r>
  </si>
  <si>
    <t>This is currently not disclosed</t>
  </si>
  <si>
    <r>
      <t xml:space="preserve">Percentage of total participant cash held as cash deposits (including through reverse repo); </t>
    </r>
    <r>
      <rPr>
        <sz val="9"/>
        <color rgb="FFFF0000"/>
        <rFont val="Calibri"/>
        <family val="2"/>
        <scheme val="minor"/>
      </rPr>
      <t>weighted average maturity</t>
    </r>
    <r>
      <rPr>
        <sz val="9"/>
        <color theme="1"/>
        <rFont val="Calibri"/>
        <family val="2"/>
        <scheme val="minor"/>
      </rPr>
      <t xml:space="preserve"> of these cash deposits (including reverse repo) and money market funds</t>
    </r>
  </si>
  <si>
    <r>
      <t xml:space="preserve">Percentage of total participant cash invested in securities; </t>
    </r>
    <r>
      <rPr>
        <sz val="9"/>
        <color rgb="FFFF0000"/>
        <rFont val="Calibri"/>
        <family val="2"/>
        <scheme val="minor"/>
      </rPr>
      <t>Domestic</t>
    </r>
    <r>
      <rPr>
        <sz val="9"/>
        <color theme="1"/>
        <rFont val="Calibri"/>
        <family val="2"/>
        <scheme val="minor"/>
      </rPr>
      <t xml:space="preserve"> sovereign </t>
    </r>
    <r>
      <rPr>
        <sz val="9"/>
        <color rgb="FFFF0000"/>
        <rFont val="Calibri"/>
        <family val="2"/>
        <scheme val="minor"/>
      </rPr>
      <t>government bonds</t>
    </r>
  </si>
  <si>
    <r>
      <t xml:space="preserve">Percentage of total participant cash invested in securities; </t>
    </r>
    <r>
      <rPr>
        <sz val="9"/>
        <color rgb="FFFF0000"/>
        <rFont val="Calibri"/>
        <family val="2"/>
        <scheme val="minor"/>
      </rPr>
      <t>Other</t>
    </r>
    <r>
      <rPr>
        <sz val="9"/>
        <color theme="1"/>
        <rFont val="Calibri"/>
        <family val="2"/>
        <scheme val="minor"/>
      </rPr>
      <t xml:space="preserve"> sovereign </t>
    </r>
    <r>
      <rPr>
        <sz val="9"/>
        <color rgb="FFFF0000"/>
        <rFont val="Calibri"/>
        <family val="2"/>
        <scheme val="minor"/>
      </rPr>
      <t>government bonds</t>
    </r>
  </si>
  <si>
    <r>
      <t xml:space="preserve">Percentage of total participant cash invested in securities; </t>
    </r>
    <r>
      <rPr>
        <sz val="9"/>
        <color rgb="FFFF0000"/>
        <rFont val="Calibri"/>
        <family val="2"/>
        <scheme val="minor"/>
      </rPr>
      <t>Agency Bonds</t>
    </r>
  </si>
  <si>
    <r>
      <t xml:space="preserve">Percentage of total participant cash invested in securities; </t>
    </r>
    <r>
      <rPr>
        <sz val="9"/>
        <color rgb="FFFF0000"/>
        <rFont val="Calibri"/>
        <family val="2"/>
        <scheme val="minor"/>
      </rPr>
      <t>State/municipal bonds</t>
    </r>
  </si>
  <si>
    <r>
      <t xml:space="preserve">Percentage of total participant cash invested in securities; </t>
    </r>
    <r>
      <rPr>
        <sz val="9"/>
        <color rgb="FFFF0000"/>
        <rFont val="Calibri"/>
        <family val="2"/>
        <scheme val="minor"/>
      </rPr>
      <t>Other instruments</t>
    </r>
  </si>
  <si>
    <r>
      <t xml:space="preserve">Percentage of total participant cash invested in securities; </t>
    </r>
    <r>
      <rPr>
        <sz val="9"/>
        <color rgb="FFFF0000"/>
        <rFont val="Calibri"/>
        <family val="2"/>
        <scheme val="minor"/>
      </rPr>
      <t>percentage split by</t>
    </r>
    <r>
      <rPr>
        <sz val="9"/>
        <color theme="1"/>
        <rFont val="Calibri"/>
        <family val="2"/>
        <scheme val="minor"/>
      </rPr>
      <t xml:space="preserve"> </t>
    </r>
    <r>
      <rPr>
        <sz val="9"/>
        <color rgb="FFFF0000"/>
        <rFont val="Calibri"/>
        <family val="2"/>
        <scheme val="minor"/>
      </rPr>
      <t>currency</t>
    </r>
    <r>
      <rPr>
        <sz val="9"/>
        <color theme="1"/>
        <rFont val="Calibri"/>
        <family val="2"/>
        <scheme val="minor"/>
      </rPr>
      <t xml:space="preserve"> of these securities; Specify local currency in comments;</t>
    </r>
  </si>
  <si>
    <r>
      <t xml:space="preserve">Weighted average </t>
    </r>
    <r>
      <rPr>
        <sz val="9"/>
        <color rgb="FFFF0000"/>
        <rFont val="Calibri"/>
        <family val="2"/>
        <scheme val="minor"/>
      </rPr>
      <t>maturity</t>
    </r>
    <r>
      <rPr>
        <sz val="9"/>
        <color theme="1"/>
        <rFont val="Calibri"/>
        <family val="2"/>
        <scheme val="minor"/>
      </rPr>
      <t xml:space="preserve"> of securities</t>
    </r>
  </si>
  <si>
    <r>
      <t xml:space="preserve">Provide an </t>
    </r>
    <r>
      <rPr>
        <sz val="9"/>
        <color rgb="FFFF0000"/>
        <rFont val="Calibri"/>
        <family val="2"/>
        <scheme val="minor"/>
      </rPr>
      <t>estimate</t>
    </r>
    <r>
      <rPr>
        <sz val="9"/>
        <color theme="1"/>
        <rFont val="Calibri"/>
        <family val="2"/>
        <scheme val="minor"/>
      </rPr>
      <t xml:space="preserve"> of the </t>
    </r>
    <r>
      <rPr>
        <sz val="9"/>
        <color rgb="FFFF0000"/>
        <rFont val="Calibri"/>
        <family val="2"/>
        <scheme val="minor"/>
      </rPr>
      <t>risk</t>
    </r>
    <r>
      <rPr>
        <sz val="9"/>
        <color theme="1"/>
        <rFont val="Calibri"/>
        <family val="2"/>
        <scheme val="minor"/>
      </rPr>
      <t xml:space="preserve"> on the investment portfolio (excluding central bank and commercial bank deposits) (99% one-day VaR, or equivalent)</t>
    </r>
  </si>
  <si>
    <t>Risk to respond?</t>
  </si>
  <si>
    <r>
      <t xml:space="preserve">State if the CCP investment policy sets a limit on the proportion of the investment portfolio that may be allocated to a </t>
    </r>
    <r>
      <rPr>
        <sz val="9"/>
        <color rgb="FFFF0000"/>
        <rFont val="Calibri"/>
        <family val="2"/>
        <scheme val="minor"/>
      </rPr>
      <t>single</t>
    </r>
    <r>
      <rPr>
        <sz val="9"/>
        <color theme="1"/>
        <rFont val="Calibri"/>
        <family val="2"/>
        <scheme val="minor"/>
      </rPr>
      <t xml:space="preserve"> </t>
    </r>
    <r>
      <rPr>
        <sz val="9"/>
        <color rgb="FFFF0000"/>
        <rFont val="Calibri"/>
        <family val="2"/>
        <scheme val="minor"/>
      </rPr>
      <t>counterparty</t>
    </r>
    <r>
      <rPr>
        <sz val="9"/>
        <color theme="1"/>
        <rFont val="Calibri"/>
        <family val="2"/>
        <scheme val="minor"/>
      </rPr>
      <t xml:space="preserve">, and the </t>
    </r>
    <r>
      <rPr>
        <sz val="9"/>
        <color rgb="FFFF0000"/>
        <rFont val="Calibri"/>
        <family val="2"/>
        <scheme val="minor"/>
      </rPr>
      <t>size of that limit</t>
    </r>
    <r>
      <rPr>
        <sz val="9"/>
        <color theme="1"/>
        <rFont val="Calibri"/>
        <family val="2"/>
        <scheme val="minor"/>
      </rPr>
      <t>.</t>
    </r>
  </si>
  <si>
    <t>Size of limit of single counterparty exposure - who knows this?</t>
  </si>
  <si>
    <r>
      <t xml:space="preserve">State the number of times over the previous quarter in which this limit has been </t>
    </r>
    <r>
      <rPr>
        <sz val="9"/>
        <color rgb="FFFF0000"/>
        <rFont val="Calibri"/>
        <family val="2"/>
        <scheme val="minor"/>
      </rPr>
      <t>exceeded</t>
    </r>
    <r>
      <rPr>
        <sz val="9"/>
        <color theme="1"/>
        <rFont val="Calibri"/>
        <family val="2"/>
        <scheme val="minor"/>
      </rPr>
      <t>.</t>
    </r>
  </si>
  <si>
    <t>if single counterparty limit breached?</t>
  </si>
  <si>
    <r>
      <t xml:space="preserve">Percentage of total participant cash </t>
    </r>
    <r>
      <rPr>
        <sz val="9"/>
        <color rgb="FFFF0000"/>
        <rFont val="Calibri"/>
        <family val="2"/>
        <scheme val="minor"/>
      </rPr>
      <t>held as securities.</t>
    </r>
  </si>
  <si>
    <r>
      <t xml:space="preserve">Total value of participant </t>
    </r>
    <r>
      <rPr>
        <sz val="9"/>
        <color rgb="FFFF0000"/>
        <rFont val="Calibri"/>
        <family val="2"/>
        <scheme val="minor"/>
      </rPr>
      <t>non-cash rehypothecated (Initial margin)</t>
    </r>
  </si>
  <si>
    <r>
      <t xml:space="preserve">Total value of participant </t>
    </r>
    <r>
      <rPr>
        <sz val="9"/>
        <color rgb="FFFF0000"/>
        <rFont val="Calibri"/>
        <family val="2"/>
        <scheme val="minor"/>
      </rPr>
      <t>non-cash rehypothecated (Default fund)</t>
    </r>
  </si>
  <si>
    <r>
      <rPr>
        <sz val="9"/>
        <color rgb="FFFF0000"/>
        <rFont val="Calibri"/>
        <family val="2"/>
        <scheme val="minor"/>
      </rPr>
      <t>Rehypothecation</t>
    </r>
    <r>
      <rPr>
        <sz val="9"/>
        <color theme="1"/>
        <rFont val="Calibri"/>
        <family val="2"/>
        <scheme val="minor"/>
      </rPr>
      <t xml:space="preserve"> of participant </t>
    </r>
    <r>
      <rPr>
        <sz val="9"/>
        <color rgb="FFFF0000"/>
        <rFont val="Calibri"/>
        <family val="2"/>
        <scheme val="minor"/>
      </rPr>
      <t>assets</t>
    </r>
    <r>
      <rPr>
        <sz val="9"/>
        <color theme="1"/>
        <rFont val="Calibri"/>
        <family val="2"/>
        <scheme val="minor"/>
      </rPr>
      <t xml:space="preserve"> (ie non-cash) by the CCP where allowed; initial margin; over the following maturities:
Overnight/one day; one day and up to one week; One week and up to one month; One month and up to one year; One year and up to two years; Over two years</t>
    </r>
  </si>
  <si>
    <r>
      <rPr>
        <sz val="9"/>
        <color rgb="FFFF0000"/>
        <rFont val="Calibri"/>
        <family val="2"/>
        <scheme val="minor"/>
      </rPr>
      <t>Rehypothecation</t>
    </r>
    <r>
      <rPr>
        <sz val="9"/>
        <color theme="1"/>
        <rFont val="Calibri"/>
        <family val="2"/>
        <scheme val="minor"/>
      </rPr>
      <t xml:space="preserve"> of participant </t>
    </r>
    <r>
      <rPr>
        <sz val="9"/>
        <color rgb="FFFF0000"/>
        <rFont val="Calibri"/>
        <family val="2"/>
        <scheme val="minor"/>
      </rPr>
      <t>assets</t>
    </r>
    <r>
      <rPr>
        <sz val="9"/>
        <color theme="1"/>
        <rFont val="Calibri"/>
        <family val="2"/>
        <scheme val="minor"/>
      </rPr>
      <t xml:space="preserve"> (ie non-cash); default fund; over the following maturities:
Overnight/one day; one day and up to one week; One week and up to one month; One month and up to one year; One year and up to two years; Over two years</t>
    </r>
  </si>
  <si>
    <t>Average total variation margin paid to the CCP on any given business day over the period</t>
  </si>
  <si>
    <t>Maximum Total Variation Margin Paid to the CCP by participants each business</t>
  </si>
  <si>
    <t>17.3.1(a)</t>
  </si>
  <si>
    <t>17.3.1(b)</t>
  </si>
  <si>
    <t>FRM_10Mar: FRM provide 7.3.1, 7.3.2, 7.3.3, 7.3.5, 7.3.6, 7.3.7</t>
  </si>
  <si>
    <t>FRM_10Mar: These items will be reported if the members &gt; 25. Currently, BMDC have 17 Clearing Participants (CPs) – not applicable</t>
  </si>
  <si>
    <t>FRM_10Mar: CSO to provide 6.1.1 (a), (b), (c), (d)</t>
  </si>
  <si>
    <t>FRM_10Mar: CSO to provide 6.6.1,6.7.1,6.8.1,7.3.4,18.3.1</t>
  </si>
  <si>
    <t>Lydia_10Mar:Based on my understanding, for BMDC, items 18.1.2.1 – 18.1.2.4 were from PA but the answer has always been n/a.</t>
  </si>
  <si>
    <t>Arjunaidi Kailan / Eddie Yeoh/ Lydia Low Jia Wen</t>
  </si>
  <si>
    <t>Disclosure Description (BMDC)</t>
  </si>
  <si>
    <t>Disclosure Description (BMSC)</t>
  </si>
  <si>
    <t>BMSC</t>
  </si>
  <si>
    <t>Division/Department (BMDC &amp; BMSC)</t>
  </si>
  <si>
    <t>Disclosure #-BMSC</t>
  </si>
  <si>
    <t>Disclosure Title-BMSC</t>
  </si>
  <si>
    <t>CHECK</t>
  </si>
  <si>
    <t>CSO and FRM</t>
  </si>
  <si>
    <t>Treasury/Finance and FRM</t>
  </si>
  <si>
    <t xml:space="preserve">Treasury/Finance </t>
  </si>
  <si>
    <t>Participants Supervision and CSO</t>
  </si>
  <si>
    <r>
      <t>Number of other participants</t>
    </r>
    <r>
      <rPr>
        <b/>
        <sz val="9"/>
        <color rgb="FFFF0000"/>
        <rFont val="Calibri"/>
        <family val="2"/>
        <scheme val="minor"/>
      </rPr>
      <t xml:space="preserve"> (Describe in comments)</t>
    </r>
  </si>
  <si>
    <r>
      <t xml:space="preserve">Number of other participants </t>
    </r>
    <r>
      <rPr>
        <b/>
        <sz val="9"/>
        <color rgb="FFFF0000"/>
        <rFont val="Calibri"/>
        <family val="2"/>
        <scheme val="minor"/>
      </rPr>
      <t>(Describe in comments)</t>
    </r>
  </si>
  <si>
    <r>
      <t>For each clearing service</t>
    </r>
    <r>
      <rPr>
        <b/>
        <sz val="9"/>
        <color rgb="FFFF0000"/>
        <rFont val="Calibri"/>
        <family val="2"/>
        <scheme val="minor"/>
      </rPr>
      <t xml:space="preserve"> with ten or more members, but fewer than 25 members;</t>
    </r>
    <r>
      <rPr>
        <sz val="9"/>
        <color theme="1"/>
        <rFont val="Calibri"/>
        <family val="2"/>
        <scheme val="minor"/>
      </rPr>
      <t xml:space="preserve"> Percentage of open positions held by the largest five clearing members, including both house and client, in aggregate;  Average and Peak over the quarter</t>
    </r>
  </si>
  <si>
    <t>Surveillance and N/A</t>
  </si>
  <si>
    <r>
      <t xml:space="preserve">For each clearing service </t>
    </r>
    <r>
      <rPr>
        <b/>
        <sz val="9"/>
        <color rgb="FFFF0000"/>
        <rFont val="Calibri"/>
        <family val="2"/>
        <scheme val="minor"/>
      </rPr>
      <t xml:space="preserve">with 25 or more members; </t>
    </r>
    <r>
      <rPr>
        <sz val="9"/>
        <color theme="1"/>
        <rFont val="Calibri"/>
        <family val="2"/>
        <scheme val="minor"/>
      </rPr>
      <t>Percentage of open positions held by the largest five clearing members, including both house and client, in aggregate; Average and Peak over the quarter</t>
    </r>
  </si>
  <si>
    <r>
      <t xml:space="preserve">For each clearing service with </t>
    </r>
    <r>
      <rPr>
        <b/>
        <sz val="9"/>
        <color rgb="FFFF0000"/>
        <rFont val="Calibri"/>
        <family val="2"/>
        <scheme val="minor"/>
      </rPr>
      <t>25 or more members;</t>
    </r>
    <r>
      <rPr>
        <sz val="9"/>
        <color theme="1"/>
        <rFont val="Calibri"/>
        <family val="2"/>
        <scheme val="minor"/>
      </rPr>
      <t xml:space="preserve"> Percentage of open positions held by the largest five clearing members, including both house and client, in aggregate; Average and Peak over the quarter</t>
    </r>
  </si>
  <si>
    <t>N/A and CSO</t>
  </si>
  <si>
    <r>
      <t>For each clearing service</t>
    </r>
    <r>
      <rPr>
        <b/>
        <sz val="9"/>
        <color rgb="FFFF0000"/>
        <rFont val="Calibri"/>
        <family val="2"/>
        <scheme val="minor"/>
      </rPr>
      <t xml:space="preserve"> with 25 or more members; </t>
    </r>
    <r>
      <rPr>
        <sz val="9"/>
        <color theme="1"/>
        <rFont val="Calibri"/>
        <family val="2"/>
        <scheme val="minor"/>
      </rPr>
      <t>Percentage of open positions held by the largest ten clearing members, including both house and client, in aggregate; Average and Peak over the quarter</t>
    </r>
  </si>
  <si>
    <r>
      <t xml:space="preserve">For each clearing service </t>
    </r>
    <r>
      <rPr>
        <b/>
        <sz val="9"/>
        <color rgb="FFFF0000"/>
        <rFont val="Calibri"/>
        <family val="2"/>
        <scheme val="minor"/>
      </rPr>
      <t>with ten or more members, but fewer than 25 members;</t>
    </r>
    <r>
      <rPr>
        <sz val="9"/>
        <color theme="1"/>
        <rFont val="Calibri"/>
        <family val="2"/>
        <scheme val="minor"/>
      </rPr>
      <t xml:space="preserve"> Percentage of initial margin posted by the largest five clearing members, including both house and client, in aggregate; Average and Peak over the quarter</t>
    </r>
  </si>
  <si>
    <t>CSO and N/A</t>
  </si>
  <si>
    <t>BMDC-N/A</t>
  </si>
  <si>
    <r>
      <t>For each clearing service</t>
    </r>
    <r>
      <rPr>
        <b/>
        <sz val="9"/>
        <color rgb="FFFF0000"/>
        <rFont val="Calibri"/>
        <family val="2"/>
        <scheme val="minor"/>
      </rPr>
      <t xml:space="preserve"> with ten or more members, but fewer than 25 members;</t>
    </r>
    <r>
      <rPr>
        <sz val="9"/>
        <color theme="1"/>
        <rFont val="Calibri"/>
        <family val="2"/>
        <scheme val="minor"/>
      </rPr>
      <t xml:space="preserve"> Percentage of initial margin posted by the largest five clearing members, including both house and client, in aggregate; </t>
    </r>
    <r>
      <rPr>
        <b/>
        <sz val="9"/>
        <color rgb="FFFF0000"/>
        <rFont val="Calibri"/>
        <family val="2"/>
        <scheme val="minor"/>
      </rPr>
      <t>Average and Peak over the quarter</t>
    </r>
  </si>
  <si>
    <t>why not reported?</t>
  </si>
  <si>
    <r>
      <rPr>
        <b/>
        <sz val="9"/>
        <color rgb="FFFF0000"/>
        <rFont val="Calibri"/>
        <family val="2"/>
        <scheme val="minor"/>
      </rPr>
      <t>CSO</t>
    </r>
    <r>
      <rPr>
        <sz val="9"/>
        <color theme="1"/>
        <rFont val="Calibri"/>
        <family val="2"/>
        <scheme val="minor"/>
      </rPr>
      <t xml:space="preserve"> and N/A</t>
    </r>
  </si>
  <si>
    <r>
      <t xml:space="preserve">For each clearing service </t>
    </r>
    <r>
      <rPr>
        <b/>
        <sz val="9"/>
        <color rgb="FFFF0000"/>
        <rFont val="Calibri"/>
        <family val="2"/>
        <scheme val="minor"/>
      </rPr>
      <t xml:space="preserve">with 25 or more members; </t>
    </r>
    <r>
      <rPr>
        <sz val="9"/>
        <color theme="1"/>
        <rFont val="Calibri"/>
        <family val="2"/>
        <scheme val="minor"/>
      </rPr>
      <t xml:space="preserve">Percentage of initial margin posted by the largest five clearing members, including both house and client, in aggregate; Average and Peak over the quarter
</t>
    </r>
  </si>
  <si>
    <r>
      <t xml:space="preserve">For each clearing service </t>
    </r>
    <r>
      <rPr>
        <b/>
        <sz val="9"/>
        <color rgb="FFFF0000"/>
        <rFont val="Calibri"/>
        <family val="2"/>
        <scheme val="minor"/>
      </rPr>
      <t>with 25 or more members;</t>
    </r>
    <r>
      <rPr>
        <sz val="9"/>
        <color theme="1"/>
        <rFont val="Calibri"/>
        <family val="2"/>
        <scheme val="minor"/>
      </rPr>
      <t xml:space="preserve"> Percentage of initial margin posted by the largest five clearing members, including both house and client, in aggregate; Average and Peak over the quarter
</t>
    </r>
  </si>
  <si>
    <t>N/A and FRM</t>
  </si>
  <si>
    <r>
      <rPr>
        <b/>
        <sz val="9"/>
        <color rgb="FFFF0000"/>
        <rFont val="Calibri"/>
        <family val="2"/>
        <scheme val="minor"/>
      </rPr>
      <t>N/A</t>
    </r>
    <r>
      <rPr>
        <sz val="9"/>
        <color theme="1"/>
        <rFont val="Calibri"/>
        <family val="2"/>
        <scheme val="minor"/>
      </rPr>
      <t xml:space="preserve"> and FRM</t>
    </r>
  </si>
  <si>
    <r>
      <t xml:space="preserve">For each clearing service </t>
    </r>
    <r>
      <rPr>
        <b/>
        <sz val="9"/>
        <color rgb="FFFF0000"/>
        <rFont val="Calibri"/>
        <family val="2"/>
        <scheme val="minor"/>
      </rPr>
      <t xml:space="preserve">with 25 or more members; </t>
    </r>
    <r>
      <rPr>
        <sz val="9"/>
        <color theme="1"/>
        <rFont val="Calibri"/>
        <family val="2"/>
        <scheme val="minor"/>
      </rPr>
      <t>Percentage of initial margin posted by the largest ten clearing members, including both house and client, in aggregate; Average and Peak over the quarter</t>
    </r>
  </si>
  <si>
    <r>
      <t>For each segregated default fund</t>
    </r>
    <r>
      <rPr>
        <b/>
        <sz val="9"/>
        <color rgb="FFFF0000"/>
        <rFont val="Calibri"/>
        <family val="2"/>
        <scheme val="minor"/>
      </rPr>
      <t xml:space="preserve"> with ten or more members, but fewer than 25 members;</t>
    </r>
    <r>
      <rPr>
        <sz val="9"/>
        <color theme="1"/>
        <rFont val="Calibri"/>
        <family val="2"/>
        <scheme val="minor"/>
      </rPr>
      <t xml:space="preserve"> Percentage of participant contributions to the default fund contributed by largest five clearing members in aggregate</t>
    </r>
  </si>
  <si>
    <r>
      <t xml:space="preserve">For each segregated default fund </t>
    </r>
    <r>
      <rPr>
        <b/>
        <sz val="9"/>
        <color rgb="FFFF0000"/>
        <rFont val="Calibri"/>
        <family val="2"/>
        <scheme val="minor"/>
      </rPr>
      <t>with ten or more members, but fewer than 25 members;</t>
    </r>
    <r>
      <rPr>
        <sz val="9"/>
        <color theme="1"/>
        <rFont val="Calibri"/>
        <family val="2"/>
        <scheme val="minor"/>
      </rPr>
      <t xml:space="preserve"> Percentage of participant contributions to the default fund contributed by largest five clearing members in aggregate</t>
    </r>
  </si>
  <si>
    <t>FRM and N/A</t>
  </si>
  <si>
    <r>
      <t xml:space="preserve">For each segregated default fund </t>
    </r>
    <r>
      <rPr>
        <b/>
        <sz val="9"/>
        <color rgb="FFFF0000"/>
        <rFont val="Calibri"/>
        <family val="2"/>
        <scheme val="minor"/>
      </rPr>
      <t>with 25 or more members;</t>
    </r>
    <r>
      <rPr>
        <sz val="9"/>
        <color theme="1"/>
        <rFont val="Calibri"/>
        <family val="2"/>
        <scheme val="minor"/>
      </rPr>
      <t xml:space="preserve"> Percentage of participant contributions to the default fund contributed by largest five clearing members in aggregate</t>
    </r>
  </si>
  <si>
    <r>
      <t>For each segregated default fund</t>
    </r>
    <r>
      <rPr>
        <sz val="9"/>
        <color rgb="FFFF0000"/>
        <rFont val="Calibri"/>
        <family val="2"/>
        <scheme val="minor"/>
      </rPr>
      <t xml:space="preserve"> with 25 or more members; </t>
    </r>
    <r>
      <rPr>
        <sz val="9"/>
        <color theme="1"/>
        <rFont val="Calibri"/>
        <family val="2"/>
        <scheme val="minor"/>
      </rPr>
      <t>Percentage of participant contributions to the default fund contributed by largest five clearing members in aggregate</t>
    </r>
  </si>
  <si>
    <r>
      <t xml:space="preserve">For each segregated default fund </t>
    </r>
    <r>
      <rPr>
        <b/>
        <sz val="9"/>
        <color rgb="FFFF0000"/>
        <rFont val="Calibri"/>
        <family val="2"/>
        <scheme val="minor"/>
      </rPr>
      <t>with 25 or more members;</t>
    </r>
    <r>
      <rPr>
        <sz val="9"/>
        <color theme="1"/>
        <rFont val="Calibri"/>
        <family val="2"/>
        <scheme val="minor"/>
      </rPr>
      <t xml:space="preserve"> Percentage of participant contributions to the default fund contributed by largest ten clearing members in aggregate</t>
    </r>
  </si>
  <si>
    <r>
      <t xml:space="preserve">For each segregated default fund </t>
    </r>
    <r>
      <rPr>
        <b/>
        <sz val="9"/>
        <color rgb="FFFF0000"/>
        <rFont val="Calibri"/>
        <family val="2"/>
        <scheme val="minor"/>
      </rPr>
      <t>with 25 or more member</t>
    </r>
    <r>
      <rPr>
        <sz val="9"/>
        <color theme="1"/>
        <rFont val="Calibri"/>
        <family val="2"/>
        <scheme val="minor"/>
      </rPr>
      <t>s; Percentage of participant contributions to the default fund contributed by largest ten clearing members in aggregate</t>
    </r>
  </si>
  <si>
    <t>Since Q2 2020 ACTUAL provider of info:</t>
  </si>
  <si>
    <t>Finance/Treasury queried - responded</t>
  </si>
  <si>
    <t>CSO Queried - responded: n/a</t>
  </si>
  <si>
    <t>CSO Queried</t>
  </si>
  <si>
    <t>Finance</t>
  </si>
  <si>
    <t>Finance Queried</t>
  </si>
  <si>
    <t>Treasury</t>
  </si>
  <si>
    <t>GT Queried - responded</t>
  </si>
  <si>
    <t>PSD</t>
  </si>
  <si>
    <t>Since Q4 2020</t>
  </si>
  <si>
    <t>Finance for Q4 2020</t>
  </si>
  <si>
    <t>BCM Queried</t>
  </si>
  <si>
    <t>&gt;10 years</t>
  </si>
  <si>
    <t>https://www.bursamalaysia.com/sites/5bb54be15f36ca0af339077a/content_entry5bb58dd75f36ca0c2caccbd4/61c2a00239fba279e4c2a1de/files/Cir2021_19_Margin.pdf?1640145843</t>
  </si>
  <si>
    <t>Filtered Historical VaR</t>
  </si>
  <si>
    <t>240 days</t>
  </si>
  <si>
    <t xml:space="preserve">Volatility estimated by Exponentially Weighted Moving Average (EWMA) </t>
  </si>
  <si>
    <t>1 or 2 days</t>
  </si>
  <si>
    <t>Bursa_PQD</t>
  </si>
  <si>
    <t>Currently both 16.2.8 and 16.2.15 are not reported in the PQD</t>
  </si>
  <si>
    <t>Not applicable for BMDC: with 25 or more members</t>
  </si>
  <si>
    <t>Not applicable for BMDC:  with 25 or more members</t>
  </si>
  <si>
    <t>Percentage of participant contributions to the default fund contributed by largest five clearing members in aggregate</t>
  </si>
  <si>
    <t>Average and Peak over the quarter</t>
  </si>
  <si>
    <t>Peak day amount in the previous 12 months and mean average over the previous 12 months</t>
  </si>
  <si>
    <t>PeakDayAmountInPrevious12Months; MeanAverageOverPrevious12Months</t>
  </si>
  <si>
    <t>split by house, client gross, client net and 
total(if not segregated)</t>
  </si>
  <si>
    <t xml:space="preserve">Total number of failures and duration </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</si>
  <si>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</si>
  <si>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Total number of failures</t>
  </si>
  <si>
    <r>
      <t xml:space="preserve">17.3.1 </t>
    </r>
    <r>
      <rPr>
        <sz val="11"/>
        <color rgb="FFC00000"/>
        <rFont val="Calibri"/>
        <family val="2"/>
        <scheme val="minor"/>
      </rPr>
      <t>(a)</t>
    </r>
  </si>
  <si>
    <r>
      <t>17.3.1</t>
    </r>
    <r>
      <rPr>
        <sz val="11"/>
        <color rgb="FFC00000"/>
        <rFont val="Calibri"/>
        <family val="2"/>
        <scheme val="minor"/>
      </rPr>
      <t xml:space="preserve"> (b)</t>
    </r>
  </si>
  <si>
    <t>NA</t>
  </si>
  <si>
    <t>One</t>
  </si>
  <si>
    <t>Two</t>
  </si>
  <si>
    <t>Cash: https://www.bursamalaysia.com/sites/5bb54be15f36ca0af339077a/content_entry5bb58dd75f36ca0c2caccbd4/615a75fc39fba20629523c10/files/Cir2021_12_FX_haircut.pdf?1633420650</t>
  </si>
  <si>
    <t>https://www.bursamalaysia.com/sites/5bb54be15f36ca0af339077a/content_entry5bb58dd75f36ca0c2caccbd4/623ac3bd5b711a38ad073ddc/files/Cir2022_07_Margin.pdf?1648020457</t>
  </si>
  <si>
    <t>1 day (CPO, KLI and M70), 2 days (all other contracts)</t>
  </si>
  <si>
    <t>NumberOfDays_MYR</t>
  </si>
  <si>
    <t>Percentage_MYR</t>
  </si>
  <si>
    <t>Start of Day</t>
  </si>
  <si>
    <t>Updated for accuracy</t>
  </si>
  <si>
    <t>The disclosure item is compared against the required pre-funded default resources as per regulatory reporting.</t>
  </si>
  <si>
    <t>The disclosure item is compared against the required pre-funded default resources as per regulatory reporting. The amount disclosed in the Consolidated Data File refers to the highest amount exceeded.</t>
  </si>
  <si>
    <t>BMDC's collateral risk management methodology also applies the confidence interval of 99.9%.</t>
  </si>
  <si>
    <t>BMDC's collateral risk management methodology also applies the dataset with lookback period from 1997 to date.</t>
  </si>
  <si>
    <t>The disclosure item includes performance bond, as well as margin add-ons, i.e., STEL requirement, Security Deposit, Special Deposit and Direct Clearing Participant Deposit, if any.</t>
  </si>
  <si>
    <t>The amount disclosed in the Consolidated Data File refers to the highest amount exceeded.</t>
  </si>
  <si>
    <t>Margin add-ons are not included in the disclosure item.</t>
  </si>
  <si>
    <t>Q1 2022 ADF</t>
  </si>
  <si>
    <t>Q2 2022 ADF</t>
  </si>
  <si>
    <t>Q1 2022 SDF</t>
  </si>
  <si>
    <t>Uthaya</t>
  </si>
  <si>
    <t>Wana</t>
  </si>
  <si>
    <t>FRM
(Changed to FRM as agreed)</t>
  </si>
  <si>
    <t>This was the original historical data, before changing the formatting as per the latest requirement by CCP12. The above column highlighted in Green are newly amended to reflect new format as per CCP12</t>
  </si>
  <si>
    <t>Prior to Q1 2022</t>
  </si>
  <si>
    <t>Q1 2022 Draft</t>
  </si>
  <si>
    <t>ReportLevel per CCP12 Termplate</t>
  </si>
  <si>
    <t>Q2 2022 SpecificDF</t>
  </si>
  <si>
    <t>ReportLevel per discussed with Tee 28/7/22</t>
  </si>
  <si>
    <t>CCP/Default Fund</t>
  </si>
  <si>
    <t>Default Fund/CCP</t>
  </si>
  <si>
    <t>Clearing Service/Default Fund</t>
  </si>
  <si>
    <t>Uthaya's Comments for Q2 of 2022 on 28/7/2022</t>
  </si>
  <si>
    <t>Wana's Action</t>
  </si>
  <si>
    <r>
      <t>From:</t>
    </r>
    <r>
      <rPr>
        <sz val="11"/>
        <color theme="1"/>
        <rFont val="Calibri"/>
        <family val="2"/>
        <scheme val="minor"/>
      </rPr>
      <t xml:space="preserve"> Uthaya Banoo Krishnan &lt;uthaya@bursamalaysia.com&gt;</t>
    </r>
  </si>
  <si>
    <r>
      <t>Sent:</t>
    </r>
    <r>
      <rPr>
        <sz val="11"/>
        <color theme="1"/>
        <rFont val="Calibri"/>
        <family val="2"/>
        <scheme val="minor"/>
      </rPr>
      <t xml:space="preserve"> Thursday, 28 July, 2022 3:26 PM</t>
    </r>
  </si>
  <si>
    <r>
      <t>To:</t>
    </r>
    <r>
      <rPr>
        <sz val="11"/>
        <color theme="1"/>
        <rFont val="Calibri"/>
        <family val="2"/>
        <scheme val="minor"/>
      </rPr>
      <t xml:space="preserve"> Salwana Mohd Amin &lt;SALWANA@bursamalaysia.com&gt;</t>
    </r>
  </si>
  <si>
    <r>
      <t>Subject:</t>
    </r>
    <r>
      <rPr>
        <sz val="11"/>
        <color theme="1"/>
        <rFont val="Calibri"/>
        <family val="2"/>
        <scheme val="minor"/>
      </rPr>
      <t xml:space="preserve"> RE: Q2 2022 Public Disclosure CCP12 on Bursa Malaysia website </t>
    </r>
  </si>
  <si>
    <t>Dear Wana,</t>
  </si>
  <si>
    <t>I briefly examined the BMDC and BMSC templates. With the exception of the following minor issues, everything looks to be in order. Please note that my review did not include the accuracy of the reported data, but rather the Excel templates and formulas. The accuracy should be based on maker checker  process as part of the BAU.</t>
  </si>
  <si>
    <t xml:space="preserve">For both BMSC and BMDC, please change the reporting date to June 22 even though it will be reported as N/A for the following Tabs. </t>
  </si>
  <si>
    <t>BMSC-done</t>
  </si>
  <si>
    <t>BMDC-done</t>
  </si>
  <si>
    <r>
      <t xml:space="preserve">For both BMDC and BMSC, please take note on the following  for disclosures </t>
    </r>
    <r>
      <rPr>
        <b/>
        <u/>
        <sz val="11"/>
        <color theme="1"/>
        <rFont val="Calibri"/>
        <family val="2"/>
        <scheme val="minor"/>
      </rPr>
      <t>4.4.5, 4.4.9, 16.2.8 and 16.2.15</t>
    </r>
  </si>
  <si>
    <r>
      <t>No issue</t>
    </r>
    <r>
      <rPr>
        <sz val="11"/>
        <color theme="1"/>
        <rFont val="Calibri"/>
        <family val="2"/>
        <scheme val="minor"/>
      </rPr>
      <t xml:space="preserve"> on BMSC for June reporting due to the following</t>
    </r>
  </si>
  <si>
    <r>
      <t xml:space="preserve">BMSC- Disclosures 4.4.5 and 4.4.9 are acceptable because there are no exceptions noted. </t>
    </r>
    <r>
      <rPr>
        <u/>
        <sz val="11"/>
        <color theme="1"/>
        <rFont val="Calibri"/>
        <family val="2"/>
        <scheme val="minor"/>
      </rPr>
      <t xml:space="preserve">However, in the future, if there is an exception, the </t>
    </r>
    <r>
      <rPr>
        <b/>
        <u/>
        <sz val="11"/>
        <color theme="1"/>
        <rFont val="Calibri"/>
        <family val="2"/>
        <scheme val="minor"/>
      </rPr>
      <t>maximum amount</t>
    </r>
    <r>
      <rPr>
        <u/>
        <sz val="11"/>
        <color theme="1"/>
        <rFont val="Calibri"/>
        <family val="2"/>
        <scheme val="minor"/>
      </rPr>
      <t xml:space="preserve"> must be reflected under the consolidated tab.</t>
    </r>
  </si>
  <si>
    <t>BMSC: Noted - If any, to reflect maximum amount.</t>
  </si>
  <si>
    <r>
      <t>BMSC- For 16.2.8 and 16.2.15, the MYR is correctly reported.</t>
    </r>
    <r>
      <rPr>
        <sz val="11"/>
        <color rgb="FFFF0000"/>
        <rFont val="Calibri"/>
        <family val="2"/>
        <scheme val="minor"/>
      </rPr>
      <t xml:space="preserve"> The USD is for the tab for individual tabs.</t>
    </r>
  </si>
  <si>
    <t>BMSC: Noted - no further action</t>
  </si>
  <si>
    <r>
      <t xml:space="preserve">Noted </t>
    </r>
    <r>
      <rPr>
        <b/>
        <u/>
        <sz val="11"/>
        <color theme="1"/>
        <rFont val="Calibri"/>
        <family val="2"/>
        <scheme val="minor"/>
      </rPr>
      <t xml:space="preserve">discrepancy </t>
    </r>
    <r>
      <rPr>
        <sz val="11"/>
        <color theme="1"/>
        <rFont val="Calibri"/>
        <family val="2"/>
        <scheme val="minor"/>
      </rPr>
      <t>in BMDC template as follow:-</t>
    </r>
  </si>
  <si>
    <t xml:space="preserve">For BMDC, 4.4.5 and 4.4.9 didn’t take the maximum loss. Please check. If we are taking the maximum loss rather than average, then it should be mentioned under the qualitative notes. I think Yin Pei is aware of this. </t>
  </si>
  <si>
    <t>BMDC: Amended</t>
  </si>
  <si>
    <r>
      <t xml:space="preserve">As for 16.2.8 and 16.2.15, even though the consolidated tab captured the MYR as per row 13, I noted the formula for 16.2.15 under consolidated which take 0 from row F17 instead F13 of </t>
    </r>
    <r>
      <rPr>
        <b/>
        <sz val="11"/>
        <color rgb="FFFF0000"/>
        <rFont val="Calibri"/>
        <family val="2"/>
        <scheme val="minor"/>
      </rPr>
      <t>BMDC_DataFile_16_2!F17.</t>
    </r>
    <r>
      <rPr>
        <sz val="11"/>
        <color theme="1"/>
        <rFont val="Calibri"/>
        <family val="2"/>
        <scheme val="minor"/>
      </rPr>
      <t xml:space="preserve"> Please check so this can be avoided for future reporting.</t>
    </r>
  </si>
  <si>
    <t xml:space="preserve">Following just for  my confirmation. </t>
  </si>
  <si>
    <t>No further action required</t>
  </si>
  <si>
    <t xml:space="preserve">BMSC and BMDC- the SameDayPayment_Total is reported under the consolidated for 7.3.1, 7.3.4 and 7.3.5. </t>
  </si>
  <si>
    <t>BMSC_DataFile_18_2, only 18.3.2 and 18.3.3 to be reported by FRM.</t>
  </si>
  <si>
    <t>Thanks</t>
  </si>
  <si>
    <t>*END*</t>
  </si>
  <si>
    <t>https://www.bursamalaysia.com/sites/5bb54be15f36ca0af339077a/content_entry5bb58dd75f36ca0c2caccbd4/631ef4c239fba23eb5fbf2ef/files/Cir2022_15_Margin_-_FGLD.pdf?1662973755</t>
  </si>
  <si>
    <t>Semi-parametric VaR</t>
  </si>
  <si>
    <t>1</t>
  </si>
  <si>
    <t>Cash: https://www.bursamalaysia.com/sites/5bb54be15f36ca0af339077a/content_entry5bb58dd75f36ca0c2caccbd4/615a75fc39fba20629523c10/files/Cir2021_12_FX_haircut.pdf?1633420650
Stocks: FBM100 (30% valuation haircut and cross-currency haircut if the denominated currency is different from margin requirement currency)
Standby Letter of Credit: https://www.bursamalaysia.com/sites/5bb54be15f36ca0af339077a/content_entry5bb58dd75f36ca0c2caccbd4/615a75fc39fba20629523c10/files/Cir2021_12_FX_haircut.pdf?1633420650</t>
  </si>
  <si>
    <t>0</t>
  </si>
  <si>
    <t>Updated for accuracy. This exception is observed on one collateral type with zero deposit.</t>
  </si>
  <si>
    <t>https://www.bursamalaysia.com/sites/5bb54be15f36ca0af339077a/content_entry5bb58dd75f36ca0c2caccbd4/638d6cc139fba20769378258/files/Cir2022_23_Margin_-_F4GM.pdf?1670292106</t>
  </si>
  <si>
    <t>BMDC's initial margin model also applies the dataset with lookback period of 10 years that serves as a floor.</t>
  </si>
  <si>
    <t>SGD</t>
  </si>
  <si>
    <t>JPY</t>
  </si>
  <si>
    <t>https://www.bursamalaysia.com/sites/5bb54be15f36ca0af339077a/content_entry5bb58dd75f36ca0c2caccbd4/63fc30e739fba2174693dd6e/files/Cir2023_07_Margin.pdf?1677473332</t>
  </si>
  <si>
    <t>Cash: https://www.bursamalaysia.com/sites/5bb54be15f36ca0af339077a/content_entry5bb58dd75f36ca0c2caccbd4/645b1d665b711a1cf36c3566/files/Cir2023_12_FX_Haircut.pdf?1683699307
Stocks: FBM100 (30% valuation haircut and cross-currency haircut if the denominated currency is different from margin requirement currency)
Standby Letter of Credit: https://www.bursamalaysia.com/sites/5bb54be15f36ca0af339077a/content_entry5bb58dd75f36ca0c2caccbd4/645b1d665b711a1cf36c3566/files/Cir2023_12_FX_Haircut.pdf?1683699307</t>
  </si>
  <si>
    <t>https://www.bursamalaysia.com/sites/5bb54be15f36ca0af339077a/content_entry5bb58dd75f36ca0c2caccbd4/642b82ca39fba2398a497697/files/Cir2023_08_Margin.pdf?1680574196</t>
  </si>
  <si>
    <t>Percentage_SGD</t>
  </si>
  <si>
    <t>https://www.bursamalaysia.com/sites/5bb54be15f36ca0af339077a/content_entry5bb58dd75f36ca0c2caccbd4/64f7f40b5b711a7766d15b5e/files/Cir2023_14_Margin.pdf?1693972174</t>
  </si>
  <si>
    <t>1 day (CPO and KLI), 2 days (all other contracts)</t>
  </si>
  <si>
    <t>RMB</t>
  </si>
  <si>
    <t>Percentage_RMB</t>
  </si>
  <si>
    <t>1 to 2 days</t>
  </si>
  <si>
    <t>Cash: https://www.bursamalaysia.com/sites/5bb54be15f36ca0af339077a/content_entry5bb58dd75f36ca0c2caccbd4/656d47a85b711a24cd2da46b/files/Cir2023_23_FX_Haircut.pdf?1701661026
Stocks: FBM100 (30% valuation haircut and cross-currency haircut if the denominated currency is different from margin requirement currency)
Standby Letter of Credit: https://www.bursamalaysia.com/sites/5bb54be15f36ca0af339077a/content_entry5bb58dd75f36ca0c2caccbd4/656d47a85b711a24cd2da46b/files/Cir2023_23_FX_Haircut.pdf?1701661026</t>
  </si>
  <si>
    <t>https://www.bursamalaysia.com/sites/5bb54be15f36ca0af339077a/content_entry5bb58dd75f36ca0c2caccbd4/656d3be839fba2364a13f295/files/Cir2023_22_Margin.pdf?1701660977</t>
  </si>
  <si>
    <t>2019-04-01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</si>
</sst>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0.0_);\(#,##0.0\)"/>
    <numFmt numFmtId="174" formatCode="[$-14409]yyyy\-mm\-dd;@"/>
    <numFmt numFmtId="175" formatCode="[$-14409]h:mm:ss;@"/>
    <numFmt numFmtId="176" formatCode="0.0000"/>
    <numFmt numFmtId="177" formatCode="0.0000%"/>
  </numFmts>
  <fonts count="57"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i/>
      <sz val="8"/>
      <color theme="0" tint="-0.499984740745262"/>
      <name val="Calibri"/>
      <family val="2"/>
      <scheme val="minor"/>
    </font>
    <font>
      <i/>
      <sz val="11"/>
      <color theme="0" tint="-0.499984740745262"/>
      <name val="Calibri"/>
      <family val="2"/>
      <scheme val="minor"/>
    </font>
    <font>
      <sz val="11"/>
      <color theme="0"/>
      <name val="Calibri"/>
      <family val="2"/>
      <scheme val="minor"/>
    </font>
    <font>
      <b/>
      <sz val="9"/>
      <color theme="0"/>
      <name val="Calibri"/>
      <family val="2"/>
      <scheme val="minor"/>
    </font>
    <font>
      <b/>
      <sz val="9"/>
      <color rgb="FFFF0000"/>
      <name val="Calibri"/>
      <family val="2"/>
      <scheme val="minor"/>
    </font>
    <font>
      <sz val="9"/>
      <color rgb="FF002060"/>
      <name val="Calibri"/>
      <family val="2"/>
      <scheme val="minor"/>
    </font>
    <font>
      <sz val="9"/>
      <color theme="0"/>
      <name val="Calibri"/>
      <family val="2"/>
      <scheme val="minor"/>
    </font>
    <font>
      <b/>
      <sz val="9"/>
      <name val="Calibri"/>
      <family val="2"/>
      <scheme val="minor"/>
    </font>
    <font>
      <u/>
      <sz val="9"/>
      <name val="Calibri"/>
      <family val="2"/>
      <scheme val="minor"/>
    </font>
    <font>
      <u/>
      <sz val="11"/>
      <color theme="10"/>
      <name val="Calibri"/>
      <family val="2"/>
      <scheme val="minor"/>
    </font>
    <font>
      <b/>
      <sz val="9"/>
      <color theme="1"/>
      <name val="Calibri"/>
      <family val="2"/>
      <scheme val="minor"/>
    </font>
    <font>
      <b/>
      <u/>
      <sz val="11"/>
      <color theme="1"/>
      <name val="Calibri"/>
      <family val="2"/>
      <scheme val="minor"/>
    </font>
    <font>
      <sz val="9"/>
      <color rgb="FFFF0000"/>
      <name val="Calibri"/>
      <family val="2"/>
      <scheme val="minor"/>
    </font>
    <font>
      <sz val="11"/>
      <color rgb="FFC00000"/>
      <name val="Calibri"/>
      <family val="2"/>
      <scheme val="minor"/>
    </font>
    <font>
      <b/>
      <sz val="9"/>
      <color indexed="81"/>
      <name val="Tahoma"/>
      <family val="2"/>
    </font>
    <font>
      <sz val="9"/>
      <color indexed="81"/>
      <name val="Tahoma"/>
      <family val="2"/>
    </font>
    <font>
      <u/>
      <sz val="11"/>
      <color theme="1"/>
      <name val="Calibri"/>
      <family val="2"/>
      <scheme val="minor"/>
    </font>
  </fonts>
  <fills count="35">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rgb="FFFF0000"/>
        <bgColor indexed="64"/>
      </patternFill>
    </fill>
    <fill>
      <patternFill patternType="solid">
        <fgColor rgb="FFFFC000"/>
        <bgColor indexed="64"/>
      </patternFill>
    </fill>
    <fill>
      <patternFill patternType="solid">
        <fgColor theme="7"/>
        <bgColor indexed="64"/>
      </patternFill>
    </fill>
    <fill>
      <patternFill patternType="solid">
        <fgColor theme="1" tint="0.499984740745262"/>
        <bgColor indexed="64"/>
      </patternFill>
    </fill>
    <fill>
      <patternFill patternType="solid">
        <fgColor rgb="FF7030A0"/>
        <bgColor indexed="64"/>
      </patternFill>
    </fill>
    <fill>
      <patternFill patternType="solid">
        <fgColor theme="5" tint="-0.499984740745262"/>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0077C0"/>
        <bgColor indexed="64"/>
      </patternFill>
    </fill>
    <fill>
      <patternFill patternType="solid">
        <fgColor theme="0" tint="-0.499984740745262"/>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theme="0" tint="-0.499984740745262"/>
      </top>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43" fontId="1" fillId="0" borderId="0" applyFont="0" applyFill="0" applyBorder="0" applyAlignment="0" applyProtection="0"/>
    <xf numFmtId="0" fontId="1" fillId="0" borderId="0"/>
    <xf numFmtId="0" fontId="49" fillId="0" borderId="0" applyNumberFormat="0" applyFill="0" applyBorder="0" applyAlignment="0" applyProtection="0"/>
    <xf numFmtId="43" fontId="1" fillId="0" borderId="0" applyFont="0" applyFill="0" applyBorder="0" applyAlignment="0" applyProtection="0"/>
  </cellStyleXfs>
  <cellXfs count="540">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1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4" fillId="0" borderId="0" xfId="0" applyFont="1" applyAlignment="1">
      <alignment horizontal="left" vertical="top"/>
    </xf>
    <xf numFmtId="164" fontId="17" fillId="0" borderId="0" xfId="0" applyNumberFormat="1" applyFont="1" applyAlignment="1">
      <alignment horizontal="left" vertical="top"/>
    </xf>
    <xf numFmtId="0" fontId="17" fillId="0" borderId="0" xfId="0" applyFont="1" applyAlignment="1">
      <alignment horizontal="left" vertical="top"/>
    </xf>
    <xf numFmtId="165" fontId="17" fillId="0" borderId="0" xfId="0" applyNumberFormat="1" applyFont="1" applyAlignment="1">
      <alignment horizontal="left" vertical="top"/>
    </xf>
    <xf numFmtId="166" fontId="17" fillId="0" borderId="0" xfId="0" applyNumberFormat="1" applyFont="1" applyAlignment="1">
      <alignment horizontal="left" vertical="top"/>
    </xf>
    <xf numFmtId="167" fontId="17" fillId="0" borderId="0" xfId="0" applyNumberFormat="1" applyFont="1" applyAlignment="1">
      <alignment horizontal="left" vertical="top"/>
    </xf>
    <xf numFmtId="168" fontId="17" fillId="0" borderId="0" xfId="0" applyNumberFormat="1" applyFont="1" applyAlignment="1">
      <alignment horizontal="left" vertical="top"/>
    </xf>
    <xf numFmtId="169" fontId="17" fillId="0" borderId="0" xfId="0" applyNumberFormat="1" applyFont="1" applyAlignment="1">
      <alignment horizontal="left" vertical="top"/>
    </xf>
    <xf numFmtId="0" fontId="17" fillId="0" borderId="0" xfId="0" applyFont="1"/>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164" fontId="20" fillId="3" borderId="0" xfId="0" applyNumberFormat="1" applyFont="1" applyFill="1" applyAlignment="1">
      <alignment horizontal="left" vertical="center"/>
    </xf>
    <xf numFmtId="0" fontId="20" fillId="3" borderId="0" xfId="0" applyFont="1" applyFill="1" applyAlignment="1">
      <alignment horizontal="left" vertical="center"/>
    </xf>
    <xf numFmtId="49" fontId="20" fillId="3" borderId="0" xfId="0" applyNumberFormat="1" applyFont="1" applyFill="1" applyAlignment="1">
      <alignment horizontal="left" vertical="center"/>
    </xf>
    <xf numFmtId="0" fontId="12" fillId="2" borderId="2" xfId="0" applyFont="1" applyFill="1" applyBorder="1" applyAlignment="1">
      <alignment horizontal="left" vertical="center"/>
    </xf>
    <xf numFmtId="0" fontId="21"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8"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7" fillId="7" borderId="0" xfId="0" applyFont="1" applyFill="1" applyAlignment="1">
      <alignment horizontal="left" vertical="center" wrapText="1"/>
    </xf>
    <xf numFmtId="0" fontId="7" fillId="7" borderId="0" xfId="0" applyFont="1" applyFill="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6" fillId="7" borderId="0" xfId="0" applyFont="1" applyFill="1" applyAlignment="1">
      <alignment horizontal="left" vertical="top"/>
    </xf>
    <xf numFmtId="0" fontId="28" fillId="7" borderId="0" xfId="0" applyFont="1" applyFill="1" applyAlignment="1">
      <alignment horizontal="center" vertical="center"/>
    </xf>
    <xf numFmtId="0" fontId="27" fillId="7" borderId="0" xfId="0" applyFont="1" applyFill="1" applyAlignment="1">
      <alignment horizontal="left" vertical="top"/>
    </xf>
    <xf numFmtId="2" fontId="0" fillId="7" borderId="0" xfId="0" applyNumberFormat="1" applyFill="1" applyAlignment="1">
      <alignment horizontal="left" vertical="top"/>
    </xf>
    <xf numFmtId="0" fontId="30" fillId="7" borderId="0" xfId="0" applyFont="1" applyFill="1" applyAlignment="1">
      <alignment horizontal="right" vertical="top"/>
    </xf>
    <xf numFmtId="0" fontId="12" fillId="7" borderId="0" xfId="0" applyFont="1" applyFill="1" applyAlignment="1">
      <alignment horizontal="left" vertical="top"/>
    </xf>
    <xf numFmtId="0" fontId="33" fillId="7" borderId="0" xfId="0" applyFont="1" applyFill="1" applyAlignment="1">
      <alignment horizontal="left" vertical="center" wrapText="1"/>
    </xf>
    <xf numFmtId="0" fontId="17" fillId="0" borderId="0" xfId="0" applyFont="1" applyAlignment="1">
      <alignment horizontal="left" vertical="top" wrapText="1"/>
    </xf>
    <xf numFmtId="0" fontId="22" fillId="2" borderId="4" xfId="0" applyFont="1" applyFill="1" applyBorder="1" applyAlignment="1">
      <alignment vertical="center"/>
    </xf>
    <xf numFmtId="0" fontId="4" fillId="2" borderId="3" xfId="0" applyFont="1" applyFill="1" applyBorder="1" applyAlignment="1">
      <alignment horizontal="left" vertical="top"/>
    </xf>
    <xf numFmtId="0" fontId="35"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9"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9" fillId="9" borderId="1" xfId="0" applyFont="1" applyFill="1" applyBorder="1" applyAlignment="1">
      <alignment horizontal="center" vertical="center" wrapText="1"/>
    </xf>
    <xf numFmtId="164" fontId="19" fillId="9" borderId="1" xfId="0" applyNumberFormat="1" applyFont="1" applyFill="1" applyBorder="1" applyAlignment="1">
      <alignment horizontal="left" vertical="center" wrapText="1"/>
    </xf>
    <xf numFmtId="21" fontId="19" fillId="9" borderId="1" xfId="0" applyNumberFormat="1" applyFont="1" applyFill="1" applyBorder="1" applyAlignment="1">
      <alignment horizontal="center" vertical="center" wrapText="1"/>
    </xf>
    <xf numFmtId="21" fontId="19" fillId="9" borderId="1" xfId="0" applyNumberFormat="1" applyFont="1" applyFill="1" applyBorder="1" applyAlignment="1">
      <alignment horizontal="left" vertical="center" wrapText="1"/>
    </xf>
    <xf numFmtId="0" fontId="19" fillId="9" borderId="1" xfId="0" applyFont="1" applyFill="1" applyBorder="1" applyAlignment="1">
      <alignment horizontal="left" vertical="center" wrapText="1"/>
    </xf>
    <xf numFmtId="2" fontId="19" fillId="9" borderId="1" xfId="0" applyNumberFormat="1" applyFont="1" applyFill="1" applyBorder="1" applyAlignment="1">
      <alignment horizontal="center" vertical="center" wrapText="1"/>
    </xf>
    <xf numFmtId="2" fontId="19" fillId="9" borderId="1" xfId="0" applyNumberFormat="1" applyFont="1" applyFill="1" applyBorder="1" applyAlignment="1">
      <alignment horizontal="left" vertical="center" wrapText="1"/>
    </xf>
    <xf numFmtId="10" fontId="19" fillId="9" borderId="1" xfId="1" applyNumberFormat="1" applyFont="1" applyFill="1" applyBorder="1" applyAlignment="1">
      <alignment horizontal="center" vertical="center" wrapText="1"/>
    </xf>
    <xf numFmtId="10" fontId="19"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171" fontId="0" fillId="0" borderId="0" xfId="0" applyNumberFormat="1" applyAlignment="1">
      <alignment horizontal="left"/>
    </xf>
    <xf numFmtId="0" fontId="18"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164" fontId="24" fillId="4" borderId="1" xfId="0" applyNumberFormat="1" applyFont="1" applyFill="1" applyBorder="1" applyAlignment="1">
      <alignment horizontal="left" vertical="center"/>
    </xf>
    <xf numFmtId="0" fontId="24" fillId="4" borderId="1" xfId="0" applyFont="1" applyFill="1" applyBorder="1" applyAlignment="1">
      <alignment horizontal="left" vertical="center"/>
    </xf>
    <xf numFmtId="0" fontId="24" fillId="4" borderId="1" xfId="0" applyFont="1" applyFill="1" applyBorder="1" applyAlignment="1">
      <alignment horizontal="left" vertical="center" wrapText="1"/>
    </xf>
    <xf numFmtId="0" fontId="12" fillId="0" borderId="0" xfId="0" applyFont="1" applyAlignment="1">
      <alignment horizontal="left" vertical="center"/>
    </xf>
    <xf numFmtId="164" fontId="0" fillId="0" borderId="0" xfId="0" applyNumberForma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Border="1" applyAlignment="1">
      <alignment horizontal="left" vertical="center" wrapText="1"/>
    </xf>
    <xf numFmtId="1" fontId="17" fillId="0" borderId="0" xfId="0" applyNumberFormat="1" applyFont="1" applyAlignment="1">
      <alignment horizontal="left" vertical="top"/>
    </xf>
    <xf numFmtId="1" fontId="0" fillId="0" borderId="0" xfId="0" applyNumberFormat="1" applyAlignment="1">
      <alignment horizontal="left" vertical="top"/>
    </xf>
    <xf numFmtId="10" fontId="25" fillId="13" borderId="1" xfId="0" applyNumberFormat="1" applyFont="1" applyFill="1" applyBorder="1" applyAlignment="1">
      <alignment horizontal="left" vertical="center"/>
    </xf>
    <xf numFmtId="10" fontId="25" fillId="13" borderId="1" xfId="0" applyNumberFormat="1" applyFont="1" applyFill="1" applyBorder="1" applyAlignment="1">
      <alignment horizontal="left" vertical="center" wrapText="1"/>
    </xf>
    <xf numFmtId="0" fontId="37"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0" fillId="12" borderId="2" xfId="0" applyFont="1" applyFill="1" applyBorder="1" applyAlignment="1">
      <alignment horizontal="left" vertical="top"/>
    </xf>
    <xf numFmtId="0" fontId="20" fillId="12" borderId="4" xfId="0" applyFont="1" applyFill="1" applyBorder="1" applyAlignment="1">
      <alignment vertical="top"/>
    </xf>
    <xf numFmtId="0" fontId="20" fillId="12" borderId="3" xfId="0" applyFont="1" applyFill="1" applyBorder="1" applyAlignment="1">
      <alignment vertical="top"/>
    </xf>
    <xf numFmtId="164"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4" fillId="7" borderId="0" xfId="0" applyFont="1" applyFill="1"/>
    <xf numFmtId="49" fontId="0" fillId="7" borderId="0" xfId="0" applyNumberFormat="1" applyFill="1" applyAlignment="1">
      <alignment horizontal="left" vertical="center"/>
    </xf>
    <xf numFmtId="49" fontId="40" fillId="7" borderId="0" xfId="0" applyNumberFormat="1" applyFont="1" applyFill="1" applyAlignment="1">
      <alignment horizontal="left" vertical="center"/>
    </xf>
    <xf numFmtId="0" fontId="0" fillId="7" borderId="0" xfId="0" applyFill="1"/>
    <xf numFmtId="0" fontId="11" fillId="7" borderId="0" xfId="0" applyFont="1" applyFill="1" applyAlignment="1">
      <alignment horizontal="left" vertical="center"/>
    </xf>
    <xf numFmtId="164" fontId="40" fillId="7" borderId="0" xfId="0" applyNumberFormat="1" applyFont="1" applyFill="1" applyAlignment="1">
      <alignment horizontal="left" vertical="center" wrapText="1"/>
    </xf>
    <xf numFmtId="0" fontId="40" fillId="7" borderId="0" xfId="0" applyFont="1" applyFill="1" applyAlignment="1">
      <alignment horizontal="left" vertical="center"/>
    </xf>
    <xf numFmtId="164" fontId="0" fillId="7" borderId="0" xfId="0" applyNumberFormat="1" applyFill="1" applyAlignment="1">
      <alignment horizontal="left" vertical="center"/>
    </xf>
    <xf numFmtId="164" fontId="0" fillId="7" borderId="14" xfId="0" applyNumberFormat="1" applyFill="1" applyBorder="1" applyAlignment="1">
      <alignment horizontal="left" vertical="center" wrapText="1"/>
    </xf>
    <xf numFmtId="49" fontId="0" fillId="7" borderId="14" xfId="0" applyNumberFormat="1" applyFill="1" applyBorder="1" applyAlignment="1">
      <alignment horizontal="left" vertical="center"/>
    </xf>
    <xf numFmtId="49" fontId="0" fillId="7" borderId="15" xfId="0" applyNumberFormat="1" applyFill="1" applyBorder="1" applyAlignment="1">
      <alignment horizontal="left" vertical="center"/>
    </xf>
    <xf numFmtId="49" fontId="17" fillId="7" borderId="14" xfId="0" applyNumberFormat="1" applyFont="1" applyFill="1" applyBorder="1" applyAlignment="1">
      <alignment horizontal="left" vertical="center"/>
    </xf>
    <xf numFmtId="164" fontId="0" fillId="7" borderId="16" xfId="0" applyNumberFormat="1" applyFill="1" applyBorder="1" applyAlignment="1">
      <alignment horizontal="left" vertical="center" wrapText="1"/>
    </xf>
    <xf numFmtId="49" fontId="17" fillId="7" borderId="16" xfId="0" applyNumberFormat="1" applyFont="1" applyFill="1" applyBorder="1" applyAlignment="1">
      <alignment horizontal="left" vertical="center"/>
    </xf>
    <xf numFmtId="49" fontId="0" fillId="7" borderId="16" xfId="0" applyNumberFormat="1" applyFill="1" applyBorder="1" applyAlignment="1">
      <alignment horizontal="left" vertical="center"/>
    </xf>
    <xf numFmtId="0" fontId="2" fillId="7" borderId="0" xfId="0" applyFont="1" applyFill="1"/>
    <xf numFmtId="0" fontId="16" fillId="7" borderId="0" xfId="0" applyFont="1" applyFill="1"/>
    <xf numFmtId="0" fontId="0" fillId="7" borderId="0" xfId="0" applyFill="1" applyAlignment="1">
      <alignment horizontal="left" vertical="center" wrapText="1"/>
    </xf>
    <xf numFmtId="0" fontId="0" fillId="7" borderId="0" xfId="0" applyFill="1" applyAlignment="1">
      <alignment horizontal="left"/>
    </xf>
    <xf numFmtId="0" fontId="20" fillId="3" borderId="15" xfId="0" applyFont="1" applyFill="1" applyBorder="1" applyAlignment="1">
      <alignment horizontal="left" vertical="center" wrapText="1"/>
    </xf>
    <xf numFmtId="0" fontId="20" fillId="3" borderId="15" xfId="0" applyFont="1" applyFill="1" applyBorder="1" applyAlignment="1">
      <alignment horizontal="left" vertical="center"/>
    </xf>
    <xf numFmtId="0" fontId="0" fillId="7" borderId="15" xfId="2" applyFont="1" applyFill="1" applyBorder="1" applyAlignment="1">
      <alignment horizontal="left" vertical="center" wrapText="1"/>
    </xf>
    <xf numFmtId="0" fontId="17" fillId="7" borderId="15" xfId="0" applyFont="1" applyFill="1" applyBorder="1" applyAlignment="1">
      <alignment horizontal="left" vertical="center"/>
    </xf>
    <xf numFmtId="0" fontId="17" fillId="7" borderId="15" xfId="0" applyFont="1" applyFill="1" applyBorder="1" applyAlignment="1">
      <alignment horizontal="left" vertical="center" wrapText="1" readingOrder="1"/>
    </xf>
    <xf numFmtId="0" fontId="0" fillId="7" borderId="15" xfId="0" applyFill="1" applyBorder="1" applyAlignment="1">
      <alignment horizontal="left" vertical="center" wrapText="1"/>
    </xf>
    <xf numFmtId="0" fontId="0" fillId="7" borderId="15" xfId="3" applyFont="1" applyFill="1" applyBorder="1" applyAlignment="1">
      <alignment horizontal="left" vertical="center" wrapText="1"/>
    </xf>
    <xf numFmtId="0" fontId="17" fillId="7" borderId="15" xfId="0" applyFont="1" applyFill="1" applyBorder="1" applyAlignment="1">
      <alignment horizontal="left"/>
    </xf>
    <xf numFmtId="0" fontId="20" fillId="3" borderId="17" xfId="0" applyFont="1" applyFill="1" applyBorder="1" applyAlignment="1">
      <alignment horizontal="left" vertical="center" wrapText="1"/>
    </xf>
    <xf numFmtId="0" fontId="17" fillId="7" borderId="17" xfId="0" applyFont="1" applyFill="1" applyBorder="1" applyAlignment="1">
      <alignment horizontal="left" vertical="center" wrapText="1" readingOrder="1"/>
    </xf>
    <xf numFmtId="0" fontId="41" fillId="7" borderId="17" xfId="0" applyFont="1" applyFill="1" applyBorder="1" applyAlignment="1">
      <alignment horizontal="left" vertical="center" wrapText="1" readingOrder="1"/>
    </xf>
    <xf numFmtId="0" fontId="43" fillId="16" borderId="1" xfId="0" applyFont="1" applyFill="1" applyBorder="1" applyAlignment="1">
      <alignment horizontal="center" vertical="center" wrapText="1"/>
    </xf>
    <xf numFmtId="0" fontId="16" fillId="0" borderId="1" xfId="2" applyFont="1" applyBorder="1" applyAlignment="1">
      <alignment horizontal="left" vertical="top" wrapText="1"/>
    </xf>
    <xf numFmtId="0" fontId="16" fillId="0" borderId="1" xfId="3"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16" fillId="0" borderId="1" xfId="3" applyFont="1" applyBorder="1" applyAlignment="1">
      <alignment horizontal="left" vertical="top" wrapText="1"/>
    </xf>
    <xf numFmtId="0" fontId="2" fillId="0" borderId="1" xfId="2" applyFont="1" applyBorder="1" applyAlignment="1">
      <alignment horizontal="left" vertical="top" wrapText="1"/>
    </xf>
    <xf numFmtId="0" fontId="2" fillId="0" borderId="1" xfId="3" applyFont="1" applyBorder="1" applyAlignment="1">
      <alignment horizontal="left" vertical="top" wrapText="1"/>
    </xf>
    <xf numFmtId="0" fontId="2" fillId="0" borderId="1" xfId="0" applyFont="1" applyBorder="1" applyAlignment="1">
      <alignment vertical="top" wrapText="1"/>
    </xf>
    <xf numFmtId="0" fontId="2" fillId="0" borderId="1" xfId="3"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6" fillId="7" borderId="1" xfId="0" applyFont="1" applyFill="1" applyBorder="1" applyAlignment="1">
      <alignment vertical="top" wrapText="1"/>
    </xf>
    <xf numFmtId="0" fontId="16" fillId="7" borderId="1" xfId="3" applyFont="1" applyFill="1" applyBorder="1" applyAlignment="1">
      <alignment vertical="top" wrapText="1"/>
    </xf>
    <xf numFmtId="0" fontId="45" fillId="0" borderId="1" xfId="0" applyFont="1" applyBorder="1" applyAlignment="1">
      <alignment vertical="top" wrapText="1"/>
    </xf>
    <xf numFmtId="0" fontId="0" fillId="5" borderId="18" xfId="0" applyFill="1" applyBorder="1"/>
    <xf numFmtId="0" fontId="0" fillId="21" borderId="18" xfId="0" applyFill="1" applyBorder="1"/>
    <xf numFmtId="0" fontId="0" fillId="22" borderId="18" xfId="0" applyFill="1" applyBorder="1"/>
    <xf numFmtId="0" fontId="0" fillId="18" borderId="18" xfId="0" applyFill="1" applyBorder="1"/>
    <xf numFmtId="0" fontId="0" fillId="25" borderId="18" xfId="0" applyFill="1" applyBorder="1"/>
    <xf numFmtId="165" fontId="17" fillId="0" borderId="23" xfId="0" applyNumberFormat="1" applyFont="1" applyBorder="1" applyAlignment="1">
      <alignment horizontal="left" vertical="top"/>
    </xf>
    <xf numFmtId="165" fontId="17" fillId="0" borderId="28" xfId="0" applyNumberFormat="1" applyFont="1" applyBorder="1" applyAlignment="1">
      <alignment horizontal="left" vertical="top"/>
    </xf>
    <xf numFmtId="165" fontId="17" fillId="0" borderId="31" xfId="0" applyNumberFormat="1" applyFont="1" applyBorder="1" applyAlignment="1">
      <alignment horizontal="left" vertical="top"/>
    </xf>
    <xf numFmtId="167" fontId="17" fillId="0" borderId="31" xfId="0" applyNumberFormat="1" applyFont="1" applyBorder="1" applyAlignment="1">
      <alignment horizontal="left" vertical="top"/>
    </xf>
    <xf numFmtId="168" fontId="17" fillId="0" borderId="23" xfId="0" applyNumberFormat="1" applyFont="1" applyBorder="1" applyAlignment="1">
      <alignment horizontal="left" vertical="top"/>
    </xf>
    <xf numFmtId="168" fontId="17" fillId="0" borderId="28" xfId="0" applyNumberFormat="1" applyFont="1" applyBorder="1" applyAlignment="1">
      <alignment horizontal="left" vertical="top"/>
    </xf>
    <xf numFmtId="166" fontId="17" fillId="0" borderId="28" xfId="0" applyNumberFormat="1" applyFont="1" applyBorder="1" applyAlignment="1">
      <alignment horizontal="left" vertical="top"/>
    </xf>
    <xf numFmtId="167" fontId="17" fillId="0" borderId="23" xfId="0" applyNumberFormat="1" applyFont="1" applyBorder="1" applyAlignment="1">
      <alignment horizontal="left" vertical="top"/>
    </xf>
    <xf numFmtId="0" fontId="2" fillId="0" borderId="1" xfId="0" applyFont="1" applyBorder="1" applyAlignment="1">
      <alignment vertical="center"/>
    </xf>
    <xf numFmtId="0" fontId="2" fillId="18" borderId="1" xfId="0" applyFont="1" applyFill="1" applyBorder="1" applyAlignment="1">
      <alignment vertical="center"/>
    </xf>
    <xf numFmtId="0" fontId="0" fillId="17" borderId="35" xfId="0" applyFill="1" applyBorder="1"/>
    <xf numFmtId="0" fontId="0" fillId="28" borderId="18" xfId="0" applyFill="1" applyBorder="1"/>
    <xf numFmtId="0" fontId="0" fillId="0" borderId="5" xfId="0" applyBorder="1"/>
    <xf numFmtId="0" fontId="0" fillId="29" borderId="0" xfId="0" applyFill="1"/>
    <xf numFmtId="165" fontId="17" fillId="0" borderId="22" xfId="0" applyNumberFormat="1" applyFont="1" applyBorder="1" applyAlignment="1">
      <alignment horizontal="left" vertical="top"/>
    </xf>
    <xf numFmtId="165" fontId="17" fillId="0" borderId="21" xfId="0" applyNumberFormat="1" applyFont="1" applyBorder="1" applyAlignment="1">
      <alignment horizontal="left" vertical="top"/>
    </xf>
    <xf numFmtId="165" fontId="17" fillId="0" borderId="20" xfId="0" applyNumberFormat="1" applyFont="1" applyBorder="1" applyAlignment="1">
      <alignment horizontal="left" vertical="top"/>
    </xf>
    <xf numFmtId="165" fontId="17" fillId="0" borderId="19" xfId="0" applyNumberFormat="1" applyFont="1" applyBorder="1" applyAlignment="1">
      <alignment horizontal="left" vertical="top"/>
    </xf>
    <xf numFmtId="167" fontId="17" fillId="0" borderId="19" xfId="0" applyNumberFormat="1" applyFont="1" applyBorder="1" applyAlignment="1">
      <alignment horizontal="left" vertical="top"/>
    </xf>
    <xf numFmtId="168" fontId="17" fillId="0" borderId="20" xfId="0" applyNumberFormat="1" applyFont="1" applyBorder="1" applyAlignment="1">
      <alignment horizontal="left" vertical="top"/>
    </xf>
    <xf numFmtId="168" fontId="17" fillId="0" borderId="21" xfId="0" applyNumberFormat="1" applyFont="1" applyBorder="1" applyAlignment="1">
      <alignment horizontal="left" vertical="top"/>
    </xf>
    <xf numFmtId="168" fontId="17" fillId="0" borderId="22" xfId="0" applyNumberFormat="1" applyFont="1" applyBorder="1" applyAlignment="1">
      <alignment horizontal="left" vertical="top"/>
    </xf>
    <xf numFmtId="167" fontId="17" fillId="0" borderId="22" xfId="0" applyNumberFormat="1" applyFont="1" applyBorder="1" applyAlignment="1">
      <alignment horizontal="left" vertical="top"/>
    </xf>
    <xf numFmtId="166" fontId="17" fillId="0" borderId="22" xfId="0" applyNumberFormat="1" applyFont="1" applyBorder="1" applyAlignment="1">
      <alignment horizontal="left" vertical="top"/>
    </xf>
    <xf numFmtId="167" fontId="17" fillId="0" borderId="20" xfId="0" applyNumberFormat="1" applyFont="1" applyBorder="1" applyAlignment="1">
      <alignment horizontal="left" vertical="top"/>
    </xf>
    <xf numFmtId="166" fontId="17" fillId="0" borderId="21" xfId="0" applyNumberFormat="1" applyFont="1" applyBorder="1" applyAlignment="1">
      <alignment horizontal="left" vertical="top"/>
    </xf>
    <xf numFmtId="1" fontId="17" fillId="0" borderId="22" xfId="0" applyNumberFormat="1" applyFont="1" applyBorder="1" applyAlignment="1">
      <alignment horizontal="left" vertical="top"/>
    </xf>
    <xf numFmtId="169" fontId="17" fillId="0" borderId="22" xfId="0" applyNumberFormat="1" applyFont="1" applyBorder="1" applyAlignment="1">
      <alignment horizontal="left" vertical="top"/>
    </xf>
    <xf numFmtId="165" fontId="17" fillId="0" borderId="1" xfId="0" applyNumberFormat="1" applyFont="1" applyBorder="1" applyAlignment="1">
      <alignment horizontal="left" vertical="top"/>
    </xf>
    <xf numFmtId="168" fontId="17" fillId="0" borderId="1" xfId="0" applyNumberFormat="1" applyFont="1" applyBorder="1" applyAlignment="1">
      <alignment horizontal="left" vertical="top"/>
    </xf>
    <xf numFmtId="0" fontId="43" fillId="3" borderId="1" xfId="0" applyFont="1" applyFill="1" applyBorder="1" applyAlignment="1">
      <alignment horizontal="left" vertical="top" wrapText="1"/>
    </xf>
    <xf numFmtId="165" fontId="17" fillId="17" borderId="0" xfId="0" applyNumberFormat="1" applyFont="1" applyFill="1" applyAlignment="1">
      <alignment horizontal="left" vertical="top"/>
    </xf>
    <xf numFmtId="165" fontId="17" fillId="18" borderId="0" xfId="0" applyNumberFormat="1" applyFont="1" applyFill="1" applyAlignment="1">
      <alignment horizontal="left" vertical="top"/>
    </xf>
    <xf numFmtId="165" fontId="12" fillId="26" borderId="19" xfId="0" applyNumberFormat="1" applyFont="1" applyFill="1" applyBorder="1" applyAlignment="1">
      <alignment horizontal="left" vertical="top"/>
    </xf>
    <xf numFmtId="0" fontId="0" fillId="15" borderId="11" xfId="0" applyFill="1" applyBorder="1" applyAlignment="1">
      <alignment horizontal="left" vertical="top"/>
    </xf>
    <xf numFmtId="0" fontId="0" fillId="15" borderId="3" xfId="0" applyFill="1" applyBorder="1" applyAlignment="1">
      <alignment horizontal="left" vertical="top"/>
    </xf>
    <xf numFmtId="0" fontId="43" fillId="3" borderId="1" xfId="0" applyFont="1" applyFill="1" applyBorder="1" applyAlignment="1">
      <alignment horizontal="left" vertical="top"/>
    </xf>
    <xf numFmtId="0" fontId="17" fillId="0" borderId="32" xfId="0" applyFont="1" applyBorder="1" applyAlignment="1">
      <alignment horizontal="left" vertical="top"/>
    </xf>
    <xf numFmtId="171" fontId="0" fillId="0" borderId="19" xfId="0" applyNumberFormat="1" applyBorder="1" applyAlignment="1">
      <alignment horizontal="left" vertical="top"/>
    </xf>
    <xf numFmtId="0" fontId="0" fillId="15" borderId="1" xfId="0" applyFill="1" applyBorder="1" applyAlignment="1">
      <alignment horizontal="left" vertical="top"/>
    </xf>
    <xf numFmtId="165" fontId="12" fillId="26" borderId="30" xfId="0" applyNumberFormat="1" applyFont="1" applyFill="1" applyBorder="1" applyAlignment="1">
      <alignment horizontal="left" vertical="top"/>
    </xf>
    <xf numFmtId="165" fontId="12" fillId="26" borderId="31" xfId="0" applyNumberFormat="1" applyFont="1" applyFill="1" applyBorder="1" applyAlignment="1">
      <alignment horizontal="left" vertical="top"/>
    </xf>
    <xf numFmtId="165" fontId="12" fillId="26" borderId="32" xfId="0" applyNumberFormat="1" applyFont="1" applyFill="1" applyBorder="1" applyAlignment="1">
      <alignment horizontal="left" vertical="top"/>
    </xf>
    <xf numFmtId="0" fontId="12" fillId="26" borderId="32" xfId="0" applyFont="1" applyFill="1" applyBorder="1" applyAlignment="1">
      <alignment horizontal="left" vertical="top"/>
    </xf>
    <xf numFmtId="0" fontId="0" fillId="29" borderId="0" xfId="0" applyFill="1" applyAlignment="1">
      <alignment horizontal="left" vertical="top"/>
    </xf>
    <xf numFmtId="0" fontId="0" fillId="0" borderId="22" xfId="0" applyBorder="1" applyAlignment="1">
      <alignment horizontal="left" vertical="top"/>
    </xf>
    <xf numFmtId="165" fontId="0" fillId="0" borderId="22" xfId="0" applyNumberFormat="1" applyBorder="1" applyAlignment="1">
      <alignment horizontal="left" vertical="top"/>
    </xf>
    <xf numFmtId="165" fontId="0" fillId="18" borderId="0" xfId="0" applyNumberFormat="1" applyFill="1" applyAlignment="1">
      <alignment horizontal="left" vertical="top"/>
    </xf>
    <xf numFmtId="165" fontId="0" fillId="0" borderId="26" xfId="0" applyNumberFormat="1" applyBorder="1" applyAlignment="1">
      <alignment horizontal="left" vertical="top"/>
    </xf>
    <xf numFmtId="165" fontId="0" fillId="0" borderId="21" xfId="0" applyNumberFormat="1" applyBorder="1" applyAlignment="1">
      <alignment horizontal="left" vertical="top"/>
    </xf>
    <xf numFmtId="165" fontId="0" fillId="18" borderId="28" xfId="0" applyNumberFormat="1" applyFill="1" applyBorder="1" applyAlignment="1">
      <alignment horizontal="left" vertical="top"/>
    </xf>
    <xf numFmtId="165" fontId="0" fillId="0" borderId="29" xfId="0" applyNumberFormat="1" applyBorder="1" applyAlignment="1">
      <alignment horizontal="left" vertical="top"/>
    </xf>
    <xf numFmtId="165" fontId="0" fillId="0" borderId="20" xfId="0" applyNumberFormat="1" applyBorder="1" applyAlignment="1">
      <alignment horizontal="left" vertical="top"/>
    </xf>
    <xf numFmtId="0" fontId="0" fillId="17" borderId="23" xfId="0" applyFill="1" applyBorder="1" applyAlignment="1">
      <alignment horizontal="left" vertical="top"/>
    </xf>
    <xf numFmtId="165" fontId="0" fillId="0" borderId="24" xfId="0" applyNumberFormat="1" applyBorder="1" applyAlignment="1">
      <alignment horizontal="left" vertical="top"/>
    </xf>
    <xf numFmtId="0" fontId="0" fillId="2" borderId="0" xfId="0" applyFill="1" applyAlignment="1">
      <alignment horizontal="left" vertical="top"/>
    </xf>
    <xf numFmtId="0" fontId="42" fillId="17" borderId="25" xfId="0" applyFont="1" applyFill="1" applyBorder="1" applyAlignment="1">
      <alignment horizontal="left" vertical="top"/>
    </xf>
    <xf numFmtId="0" fontId="42" fillId="17" borderId="1" xfId="0" applyFont="1" applyFill="1" applyBorder="1" applyAlignment="1">
      <alignment horizontal="left" vertical="top"/>
    </xf>
    <xf numFmtId="0" fontId="0" fillId="17" borderId="0" xfId="0" applyFill="1" applyAlignment="1">
      <alignment horizontal="left" vertical="top"/>
    </xf>
    <xf numFmtId="0" fontId="0" fillId="17" borderId="28" xfId="0" applyFill="1" applyBorder="1" applyAlignment="1">
      <alignment horizontal="left" vertical="top"/>
    </xf>
    <xf numFmtId="0" fontId="0" fillId="0" borderId="24" xfId="0" applyBorder="1" applyAlignment="1">
      <alignment horizontal="left" vertical="top"/>
    </xf>
    <xf numFmtId="0" fontId="42" fillId="5" borderId="1" xfId="0" applyFont="1" applyFill="1" applyBorder="1" applyAlignment="1">
      <alignment horizontal="left" vertical="top"/>
    </xf>
    <xf numFmtId="0" fontId="0" fillId="0" borderId="29" xfId="0" applyBorder="1" applyAlignment="1">
      <alignment horizontal="left" vertical="top"/>
    </xf>
    <xf numFmtId="0" fontId="42" fillId="20" borderId="1" xfId="0" applyFont="1" applyFill="1" applyBorder="1" applyAlignment="1">
      <alignment horizontal="left" vertical="top"/>
    </xf>
    <xf numFmtId="0" fontId="0" fillId="0" borderId="19" xfId="0" applyBorder="1" applyAlignment="1">
      <alignment horizontal="left" vertical="top"/>
    </xf>
    <xf numFmtId="0" fontId="0" fillId="5" borderId="33" xfId="0" applyFill="1" applyBorder="1" applyAlignment="1">
      <alignment horizontal="left" vertical="top"/>
    </xf>
    <xf numFmtId="0" fontId="42" fillId="5" borderId="25" xfId="0" applyFont="1" applyFill="1" applyBorder="1" applyAlignment="1">
      <alignment horizontal="left" vertical="top"/>
    </xf>
    <xf numFmtId="0" fontId="42" fillId="23" borderId="1" xfId="0" applyFont="1" applyFill="1" applyBorder="1" applyAlignment="1">
      <alignment horizontal="left" vertical="top"/>
    </xf>
    <xf numFmtId="165" fontId="0" fillId="18" borderId="23" xfId="0" applyNumberFormat="1" applyFill="1" applyBorder="1" applyAlignment="1">
      <alignment horizontal="left" vertical="top"/>
    </xf>
    <xf numFmtId="0" fontId="0" fillId="0" borderId="26" xfId="0" applyBorder="1" applyAlignment="1">
      <alignment horizontal="left" vertical="top"/>
    </xf>
    <xf numFmtId="0" fontId="42" fillId="0" borderId="26" xfId="0" applyFont="1" applyBorder="1" applyAlignment="1">
      <alignment horizontal="left" vertical="top"/>
    </xf>
    <xf numFmtId="0" fontId="0" fillId="5" borderId="18" xfId="0" applyFill="1" applyBorder="1" applyAlignment="1">
      <alignment horizontal="left" vertical="top"/>
    </xf>
    <xf numFmtId="167" fontId="0" fillId="0" borderId="19" xfId="0" applyNumberFormat="1" applyBorder="1" applyAlignment="1">
      <alignment horizontal="left" vertical="top"/>
    </xf>
    <xf numFmtId="0" fontId="0" fillId="17" borderId="31" xfId="0" applyFill="1" applyBorder="1" applyAlignment="1">
      <alignment horizontal="left" vertical="top"/>
    </xf>
    <xf numFmtId="0" fontId="0" fillId="0" borderId="32" xfId="0" applyBorder="1" applyAlignment="1">
      <alignment horizontal="left" vertical="top"/>
    </xf>
    <xf numFmtId="168" fontId="0" fillId="0" borderId="20" xfId="0" applyNumberFormat="1" applyBorder="1" applyAlignment="1">
      <alignment horizontal="left" vertical="top"/>
    </xf>
    <xf numFmtId="0" fontId="0" fillId="18" borderId="23" xfId="0" applyFill="1" applyBorder="1" applyAlignment="1">
      <alignment horizontal="left" vertical="top"/>
    </xf>
    <xf numFmtId="168" fontId="0" fillId="0" borderId="21" xfId="0" applyNumberFormat="1" applyBorder="1" applyAlignment="1">
      <alignment horizontal="left" vertical="top"/>
    </xf>
    <xf numFmtId="0" fontId="0" fillId="18" borderId="28" xfId="0" applyFill="1" applyBorder="1" applyAlignment="1">
      <alignment horizontal="left" vertical="top"/>
    </xf>
    <xf numFmtId="0" fontId="0" fillId="0" borderId="31" xfId="0" applyBorder="1" applyAlignment="1">
      <alignment horizontal="left" vertical="top"/>
    </xf>
    <xf numFmtId="0" fontId="0" fillId="24" borderId="31" xfId="0" applyFill="1" applyBorder="1" applyAlignment="1">
      <alignment horizontal="left" vertical="top"/>
    </xf>
    <xf numFmtId="0" fontId="42" fillId="20" borderId="25" xfId="0" applyFont="1" applyFill="1" applyBorder="1" applyAlignment="1">
      <alignment horizontal="left" vertical="top"/>
    </xf>
    <xf numFmtId="0" fontId="0" fillId="25" borderId="34" xfId="0" applyFill="1" applyBorder="1" applyAlignment="1">
      <alignment horizontal="left" vertical="top"/>
    </xf>
    <xf numFmtId="0" fontId="42" fillId="23" borderId="25" xfId="0" applyFont="1" applyFill="1" applyBorder="1" applyAlignment="1">
      <alignment horizontal="left" vertical="top"/>
    </xf>
    <xf numFmtId="168" fontId="0" fillId="0" borderId="22" xfId="0" applyNumberFormat="1" applyBorder="1" applyAlignment="1">
      <alignment horizontal="left" vertical="top"/>
    </xf>
    <xf numFmtId="0" fontId="0" fillId="0" borderId="25" xfId="0" applyBorder="1" applyAlignment="1">
      <alignment horizontal="left" vertical="top"/>
    </xf>
    <xf numFmtId="0" fontId="0" fillId="0" borderId="28" xfId="0" applyBorder="1" applyAlignment="1">
      <alignment horizontal="left" vertical="top"/>
    </xf>
    <xf numFmtId="0" fontId="0" fillId="0" borderId="23"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42" fillId="17" borderId="27" xfId="0" applyFont="1" applyFill="1" applyBorder="1" applyAlignment="1">
      <alignment horizontal="left" vertical="top"/>
    </xf>
    <xf numFmtId="0" fontId="0" fillId="30" borderId="6" xfId="0" applyFill="1" applyBorder="1"/>
    <xf numFmtId="0" fontId="0" fillId="30" borderId="7" xfId="0" applyFill="1" applyBorder="1"/>
    <xf numFmtId="0" fontId="0" fillId="30" borderId="8" xfId="0" applyFill="1" applyBorder="1"/>
    <xf numFmtId="0" fontId="46" fillId="4" borderId="1" xfId="0" applyFont="1" applyFill="1" applyBorder="1" applyAlignment="1">
      <alignment horizontal="left" vertical="top"/>
    </xf>
    <xf numFmtId="0" fontId="0" fillId="30" borderId="12" xfId="0" applyFill="1" applyBorder="1"/>
    <xf numFmtId="0" fontId="0" fillId="30" borderId="0" xfId="0" applyFill="1"/>
    <xf numFmtId="0" fontId="0" fillId="30" borderId="13" xfId="0" applyFill="1" applyBorder="1"/>
    <xf numFmtId="0" fontId="0" fillId="30" borderId="9" xfId="0" applyFill="1" applyBorder="1"/>
    <xf numFmtId="0" fontId="0" fillId="30" borderId="10" xfId="0" applyFill="1" applyBorder="1"/>
    <xf numFmtId="0" fontId="0" fillId="30" borderId="11" xfId="0" applyFill="1" applyBorder="1"/>
    <xf numFmtId="0" fontId="17" fillId="0" borderId="0" xfId="0" applyFont="1" applyAlignment="1">
      <alignment horizontal="left"/>
    </xf>
    <xf numFmtId="165" fontId="12" fillId="26" borderId="1" xfId="0" applyNumberFormat="1" applyFont="1" applyFill="1" applyBorder="1" applyAlignment="1">
      <alignment horizontal="left" vertical="top"/>
    </xf>
    <xf numFmtId="0" fontId="42" fillId="18" borderId="1" xfId="0" applyFont="1" applyFill="1" applyBorder="1" applyAlignment="1">
      <alignment horizontal="left" vertical="top"/>
    </xf>
    <xf numFmtId="0" fontId="42" fillId="19" borderId="1" xfId="0" applyFont="1" applyFill="1" applyBorder="1" applyAlignment="1">
      <alignment horizontal="left" vertical="top"/>
    </xf>
    <xf numFmtId="0" fontId="42" fillId="21" borderId="1" xfId="0" applyFont="1" applyFill="1" applyBorder="1" applyAlignment="1">
      <alignment horizontal="left" vertical="top"/>
    </xf>
    <xf numFmtId="0" fontId="42" fillId="22" borderId="1" xfId="0" applyFont="1" applyFill="1" applyBorder="1" applyAlignment="1">
      <alignment horizontal="left" vertical="top"/>
    </xf>
    <xf numFmtId="0" fontId="17" fillId="0" borderId="1" xfId="0" applyFont="1" applyBorder="1" applyAlignment="1">
      <alignment horizontal="left" vertical="top"/>
    </xf>
    <xf numFmtId="165" fontId="12" fillId="26" borderId="2" xfId="0" applyNumberFormat="1" applyFont="1" applyFill="1" applyBorder="1" applyAlignment="1">
      <alignment horizontal="left" vertical="top"/>
    </xf>
    <xf numFmtId="0" fontId="0" fillId="0" borderId="2" xfId="0" applyBorder="1" applyAlignment="1">
      <alignment horizontal="left" vertical="top"/>
    </xf>
    <xf numFmtId="0" fontId="11" fillId="0" borderId="0" xfId="0" applyFont="1" applyAlignment="1">
      <alignment horizontal="left"/>
    </xf>
    <xf numFmtId="0" fontId="11" fillId="0" borderId="0" xfId="0" applyFont="1" applyAlignment="1">
      <alignment horizontal="left" vertical="top" wrapText="1"/>
    </xf>
    <xf numFmtId="0" fontId="46" fillId="4" borderId="1" xfId="0" applyFont="1" applyFill="1" applyBorder="1" applyAlignment="1">
      <alignment vertical="top"/>
    </xf>
    <xf numFmtId="0" fontId="50" fillId="15" borderId="1" xfId="0" applyFont="1" applyFill="1" applyBorder="1" applyAlignment="1">
      <alignment vertical="top" wrapText="1"/>
    </xf>
    <xf numFmtId="0" fontId="51" fillId="0" borderId="0" xfId="0" applyFont="1"/>
    <xf numFmtId="0" fontId="43" fillId="16" borderId="18" xfId="0" applyFont="1" applyFill="1" applyBorder="1" applyAlignment="1">
      <alignment horizontal="center" vertical="center" wrapText="1"/>
    </xf>
    <xf numFmtId="14" fontId="0" fillId="0" borderId="0" xfId="0" applyNumberFormat="1"/>
    <xf numFmtId="4" fontId="0" fillId="0" borderId="0" xfId="0" applyNumberFormat="1"/>
    <xf numFmtId="4" fontId="17" fillId="0" borderId="0" xfId="0" applyNumberFormat="1" applyFont="1" applyAlignment="1">
      <alignment horizontal="right"/>
    </xf>
    <xf numFmtId="170" fontId="0" fillId="0" borderId="0" xfId="4" applyFont="1"/>
    <xf numFmtId="10" fontId="0" fillId="0" borderId="0" xfId="0" applyNumberFormat="1"/>
    <xf numFmtId="0" fontId="49" fillId="0" borderId="0" xfId="7"/>
    <xf numFmtId="10" fontId="17" fillId="0" borderId="0" xfId="0" applyNumberFormat="1" applyFont="1"/>
    <xf numFmtId="39" fontId="0" fillId="0" borderId="0" xfId="0" applyNumberFormat="1"/>
    <xf numFmtId="173" fontId="0" fillId="0" borderId="0" xfId="0" applyNumberFormat="1"/>
    <xf numFmtId="10" fontId="0" fillId="0" borderId="0" xfId="1" applyNumberFormat="1" applyFont="1"/>
    <xf numFmtId="0" fontId="0" fillId="0" borderId="0" xfId="0" applyAlignment="1">
      <alignment wrapText="1"/>
    </xf>
    <xf numFmtId="14" fontId="17" fillId="0" borderId="0" xfId="0" applyNumberFormat="1" applyFont="1"/>
    <xf numFmtId="4" fontId="17" fillId="0" borderId="0" xfId="0" applyNumberFormat="1" applyFont="1"/>
    <xf numFmtId="173" fontId="17" fillId="0" borderId="0" xfId="0" applyNumberFormat="1" applyFont="1"/>
    <xf numFmtId="170" fontId="17" fillId="0" borderId="0" xfId="0" applyNumberFormat="1" applyFont="1"/>
    <xf numFmtId="170" fontId="17" fillId="0" borderId="0" xfId="4" applyFont="1" applyFill="1"/>
    <xf numFmtId="10" fontId="17" fillId="0" borderId="0" xfId="1" applyNumberFormat="1" applyFont="1" applyFill="1"/>
    <xf numFmtId="0" fontId="49" fillId="0" borderId="0" xfId="7" applyFill="1"/>
    <xf numFmtId="10" fontId="17" fillId="0" borderId="0" xfId="0" applyNumberFormat="1" applyFont="1" applyAlignment="1">
      <alignment vertical="top" wrapText="1"/>
    </xf>
    <xf numFmtId="4" fontId="17" fillId="0" borderId="0" xfId="0" applyNumberFormat="1" applyFont="1" applyAlignment="1">
      <alignment wrapText="1"/>
    </xf>
    <xf numFmtId="0" fontId="17" fillId="0" borderId="0" xfId="0" applyFont="1" applyAlignment="1">
      <alignment vertical="top" wrapText="1"/>
    </xf>
    <xf numFmtId="0" fontId="49" fillId="0" borderId="0" xfId="7" applyFill="1" applyAlignment="1">
      <alignment wrapText="1"/>
    </xf>
    <xf numFmtId="4" fontId="49" fillId="0" borderId="0" xfId="7" applyNumberFormat="1" applyFill="1" applyAlignment="1">
      <alignment wrapText="1"/>
    </xf>
    <xf numFmtId="164" fontId="17" fillId="0" borderId="1" xfId="0" applyNumberFormat="1" applyFont="1" applyBorder="1" applyAlignment="1">
      <alignment horizontal="left" vertical="top"/>
    </xf>
    <xf numFmtId="0" fontId="0" fillId="0" borderId="1" xfId="0" applyBorder="1"/>
    <xf numFmtId="0" fontId="0" fillId="0" borderId="1" xfId="0" applyBorder="1" applyAlignment="1">
      <alignment vertical="top"/>
    </xf>
    <xf numFmtId="10" fontId="0" fillId="0" borderId="1" xfId="0" applyNumberFormat="1" applyBorder="1" applyAlignment="1">
      <alignment vertical="top"/>
    </xf>
    <xf numFmtId="0" fontId="17" fillId="0" borderId="1" xfId="0" applyFont="1" applyBorder="1" applyAlignment="1">
      <alignment vertical="top"/>
    </xf>
    <xf numFmtId="10" fontId="0" fillId="0" borderId="1" xfId="1" applyNumberFormat="1" applyFont="1" applyBorder="1" applyAlignment="1">
      <alignment vertical="top"/>
    </xf>
    <xf numFmtId="167" fontId="17" fillId="0" borderId="1" xfId="0" applyNumberFormat="1" applyFont="1" applyBorder="1" applyAlignment="1">
      <alignment horizontal="left" vertical="top"/>
    </xf>
    <xf numFmtId="171" fontId="17" fillId="0" borderId="1" xfId="0" applyNumberFormat="1" applyFont="1" applyBorder="1" applyAlignment="1">
      <alignment horizontal="left" vertical="top"/>
    </xf>
    <xf numFmtId="0" fontId="17" fillId="0" borderId="1" xfId="0" applyFont="1" applyBorder="1" applyAlignment="1">
      <alignment horizontal="left" vertical="top" wrapText="1"/>
    </xf>
    <xf numFmtId="10" fontId="0" fillId="0" borderId="1" xfId="0" applyNumberFormat="1" applyBorder="1"/>
    <xf numFmtId="0" fontId="52" fillId="0" borderId="1" xfId="0" applyFont="1" applyBorder="1" applyAlignment="1">
      <alignment vertical="top" wrapText="1"/>
    </xf>
    <xf numFmtId="0" fontId="16" fillId="14" borderId="1" xfId="0" applyFont="1" applyFill="1" applyBorder="1" applyAlignment="1">
      <alignment horizontal="left" vertical="top" wrapText="1"/>
    </xf>
    <xf numFmtId="0" fontId="46" fillId="22" borderId="1" xfId="0" applyFont="1" applyFill="1" applyBorder="1" applyAlignment="1">
      <alignment vertical="center"/>
    </xf>
    <xf numFmtId="0" fontId="46" fillId="27" borderId="1" xfId="0" applyFont="1" applyFill="1" applyBorder="1" applyAlignment="1">
      <alignment vertical="center"/>
    </xf>
    <xf numFmtId="0" fontId="42" fillId="18" borderId="0" xfId="0" applyFont="1" applyFill="1" applyAlignment="1">
      <alignment horizontal="center" vertical="top"/>
    </xf>
    <xf numFmtId="0" fontId="43" fillId="16" borderId="1" xfId="0" applyFont="1" applyFill="1" applyBorder="1" applyAlignment="1">
      <alignment horizontal="left" vertical="center" wrapText="1"/>
    </xf>
    <xf numFmtId="0" fontId="16" fillId="0" borderId="1" xfId="2" applyFont="1" applyBorder="1" applyAlignment="1">
      <alignment horizontal="left" vertical="center" wrapText="1"/>
    </xf>
    <xf numFmtId="0" fontId="16" fillId="0" borderId="1" xfId="0" applyFont="1" applyBorder="1" applyAlignment="1">
      <alignment horizontal="left" vertical="center" wrapText="1"/>
    </xf>
    <xf numFmtId="0" fontId="16" fillId="0" borderId="1" xfId="3" applyFont="1" applyBorder="1" applyAlignment="1">
      <alignment horizontal="left" vertical="center" wrapText="1"/>
    </xf>
    <xf numFmtId="0" fontId="42" fillId="18" borderId="0" xfId="0" applyFont="1" applyFill="1" applyAlignment="1">
      <alignment horizontal="left" vertical="top"/>
    </xf>
    <xf numFmtId="0" fontId="2" fillId="0" borderId="1" xfId="0" applyFont="1" applyBorder="1" applyAlignment="1">
      <alignment horizontal="left" vertical="center" wrapText="1"/>
    </xf>
    <xf numFmtId="0" fontId="43" fillId="16" borderId="1" xfId="0" applyFont="1" applyFill="1" applyBorder="1" applyAlignment="1">
      <alignment horizontal="left" vertical="top" wrapText="1"/>
    </xf>
    <xf numFmtId="0" fontId="16" fillId="0" borderId="1" xfId="0" applyFont="1" applyBorder="1" applyAlignment="1">
      <alignment horizontal="left" vertical="top"/>
    </xf>
    <xf numFmtId="0" fontId="2" fillId="0" borderId="1" xfId="2" applyFont="1" applyBorder="1" applyAlignment="1">
      <alignment horizontal="left" vertical="center" wrapText="1"/>
    </xf>
    <xf numFmtId="0" fontId="2" fillId="0" borderId="1" xfId="3" applyFont="1" applyBorder="1" applyAlignment="1">
      <alignment horizontal="left" vertical="center" wrapText="1"/>
    </xf>
    <xf numFmtId="0" fontId="16" fillId="7" borderId="1" xfId="3" applyFont="1" applyFill="1" applyBorder="1" applyAlignment="1">
      <alignment horizontal="left" vertical="center" wrapText="1"/>
    </xf>
    <xf numFmtId="0" fontId="16" fillId="7" borderId="1" xfId="0" applyFont="1" applyFill="1" applyBorder="1" applyAlignment="1">
      <alignment horizontal="left" vertical="center" wrapText="1"/>
    </xf>
    <xf numFmtId="0" fontId="43" fillId="16" borderId="1" xfId="0" applyFont="1" applyFill="1" applyBorder="1" applyAlignment="1">
      <alignment vertical="center" wrapText="1"/>
    </xf>
    <xf numFmtId="0" fontId="16" fillId="0" borderId="0" xfId="0" applyFont="1" applyAlignment="1">
      <alignment horizontal="left" vertical="center" wrapText="1"/>
    </xf>
    <xf numFmtId="0" fontId="16" fillId="9" borderId="1" xfId="0" applyFont="1" applyFill="1" applyBorder="1" applyAlignment="1">
      <alignment horizontal="left" vertical="center" wrapText="1"/>
    </xf>
    <xf numFmtId="0" fontId="45" fillId="0" borderId="1" xfId="0" applyFont="1" applyBorder="1" applyAlignment="1">
      <alignment horizontal="left" vertical="center" wrapText="1"/>
    </xf>
    <xf numFmtId="0" fontId="42" fillId="17" borderId="0" xfId="0" applyFont="1" applyFill="1" applyAlignment="1">
      <alignment horizontal="left" vertical="center" wrapText="1"/>
    </xf>
    <xf numFmtId="0" fontId="42" fillId="18" borderId="0" xfId="0" applyFont="1" applyFill="1" applyAlignment="1">
      <alignment horizontal="left" vertical="center" wrapText="1"/>
    </xf>
    <xf numFmtId="0" fontId="42" fillId="5" borderId="0" xfId="0" applyFont="1" applyFill="1" applyAlignment="1">
      <alignment horizontal="left" vertical="center" wrapText="1"/>
    </xf>
    <xf numFmtId="0" fontId="42" fillId="19" borderId="0" xfId="0" applyFont="1" applyFill="1" applyAlignment="1">
      <alignment horizontal="left" vertical="center" wrapText="1"/>
    </xf>
    <xf numFmtId="0" fontId="42" fillId="20" borderId="0" xfId="0" applyFont="1" applyFill="1" applyAlignment="1">
      <alignment horizontal="left" vertical="center" wrapText="1"/>
    </xf>
    <xf numFmtId="0" fontId="42" fillId="21" borderId="0" xfId="0" applyFont="1" applyFill="1" applyAlignment="1">
      <alignment horizontal="left" vertical="center" wrapText="1"/>
    </xf>
    <xf numFmtId="0" fontId="42" fillId="22" borderId="0" xfId="0" applyFont="1" applyFill="1" applyAlignment="1">
      <alignment horizontal="left" vertical="center" wrapText="1"/>
    </xf>
    <xf numFmtId="0" fontId="42" fillId="23" borderId="0" xfId="0" applyFont="1" applyFill="1" applyAlignment="1">
      <alignment horizontal="left" vertical="center" wrapText="1"/>
    </xf>
    <xf numFmtId="0" fontId="46" fillId="17" borderId="1" xfId="0" applyFont="1" applyFill="1" applyBorder="1" applyAlignment="1">
      <alignment vertical="center"/>
    </xf>
    <xf numFmtId="0" fontId="46" fillId="21" borderId="1" xfId="0" applyFont="1" applyFill="1" applyBorder="1" applyAlignment="1">
      <alignment vertical="center"/>
    </xf>
    <xf numFmtId="0" fontId="46" fillId="25" borderId="1" xfId="0" applyFont="1" applyFill="1" applyBorder="1" applyAlignment="1">
      <alignment vertical="center"/>
    </xf>
    <xf numFmtId="0" fontId="46" fillId="17" borderId="1" xfId="0" applyFont="1" applyFill="1" applyBorder="1" applyAlignment="1">
      <alignment horizontal="left" vertical="top"/>
    </xf>
    <xf numFmtId="0" fontId="46" fillId="18" borderId="1" xfId="0" applyFont="1" applyFill="1" applyBorder="1" applyAlignment="1">
      <alignment horizontal="left" vertical="top"/>
    </xf>
    <xf numFmtId="0" fontId="46" fillId="5" borderId="1" xfId="0" applyFont="1" applyFill="1" applyBorder="1" applyAlignment="1">
      <alignment horizontal="left" vertical="top"/>
    </xf>
    <xf numFmtId="0" fontId="52" fillId="0" borderId="1" xfId="2" applyFont="1" applyBorder="1" applyAlignment="1">
      <alignment horizontal="left" vertical="top" wrapText="1"/>
    </xf>
    <xf numFmtId="0" fontId="46" fillId="19" borderId="1" xfId="0" applyFont="1" applyFill="1" applyBorder="1" applyAlignment="1">
      <alignment horizontal="left" vertical="top"/>
    </xf>
    <xf numFmtId="0" fontId="46" fillId="20" borderId="1" xfId="0" applyFont="1" applyFill="1" applyBorder="1" applyAlignment="1">
      <alignment horizontal="left" vertical="top"/>
    </xf>
    <xf numFmtId="0" fontId="46" fillId="21" borderId="1" xfId="0" applyFont="1" applyFill="1" applyBorder="1" applyAlignment="1">
      <alignment horizontal="left" vertical="top"/>
    </xf>
    <xf numFmtId="0" fontId="46" fillId="22" borderId="1" xfId="0" applyFont="1" applyFill="1" applyBorder="1" applyAlignment="1">
      <alignment horizontal="left" vertical="top"/>
    </xf>
    <xf numFmtId="0" fontId="46" fillId="23" borderId="1" xfId="0" applyFont="1" applyFill="1" applyBorder="1" applyAlignment="1">
      <alignment horizontal="left" vertical="top"/>
    </xf>
    <xf numFmtId="0" fontId="16" fillId="26" borderId="1" xfId="0" applyFont="1" applyFill="1" applyBorder="1" applyAlignment="1">
      <alignment horizontal="left" vertical="top"/>
    </xf>
    <xf numFmtId="0" fontId="16" fillId="0" borderId="18" xfId="0" applyFont="1" applyBorder="1" applyAlignment="1">
      <alignment horizontal="left" vertical="top" wrapText="1"/>
    </xf>
    <xf numFmtId="0" fontId="52" fillId="26" borderId="1" xfId="0" applyFont="1" applyFill="1" applyBorder="1" applyAlignment="1">
      <alignment horizontal="left" vertical="top" wrapText="1"/>
    </xf>
    <xf numFmtId="0" fontId="16" fillId="0" borderId="0" xfId="0" applyFont="1" applyAlignment="1">
      <alignment horizontal="left" vertical="top"/>
    </xf>
    <xf numFmtId="0" fontId="42" fillId="17" borderId="0" xfId="0" applyFont="1" applyFill="1" applyAlignment="1">
      <alignment horizontal="center"/>
    </xf>
    <xf numFmtId="0" fontId="42" fillId="18" borderId="0" xfId="0" applyFont="1" applyFill="1" applyAlignment="1">
      <alignment horizontal="center"/>
    </xf>
    <xf numFmtId="0" fontId="42" fillId="5" borderId="0" xfId="0" applyFont="1" applyFill="1" applyAlignment="1">
      <alignment horizontal="center"/>
    </xf>
    <xf numFmtId="0" fontId="0" fillId="0" borderId="0" xfId="0" applyAlignment="1">
      <alignment horizontal="center"/>
    </xf>
    <xf numFmtId="0" fontId="42" fillId="19" borderId="0" xfId="0" applyFont="1" applyFill="1" applyAlignment="1">
      <alignment horizontal="center"/>
    </xf>
    <xf numFmtId="0" fontId="42" fillId="20" borderId="0" xfId="0" applyFont="1" applyFill="1" applyAlignment="1">
      <alignment horizontal="center"/>
    </xf>
    <xf numFmtId="0" fontId="42" fillId="21" borderId="0" xfId="0" applyFont="1" applyFill="1" applyAlignment="1">
      <alignment horizontal="center"/>
    </xf>
    <xf numFmtId="0" fontId="42" fillId="22" borderId="0" xfId="0" applyFont="1" applyFill="1" applyAlignment="1">
      <alignment horizontal="center"/>
    </xf>
    <xf numFmtId="0" fontId="42" fillId="23" borderId="0" xfId="0" applyFont="1" applyFill="1" applyAlignment="1">
      <alignment horizontal="center"/>
    </xf>
    <xf numFmtId="0" fontId="17" fillId="0" borderId="0" xfId="0" applyFont="1" applyAlignment="1">
      <alignment horizontal="center"/>
    </xf>
    <xf numFmtId="0" fontId="27" fillId="0" borderId="0" xfId="0" applyFont="1" applyAlignment="1">
      <alignment vertical="top"/>
    </xf>
    <xf numFmtId="0" fontId="27" fillId="0" borderId="2" xfId="0" applyFont="1" applyBorder="1" applyAlignment="1">
      <alignment horizontal="left"/>
    </xf>
    <xf numFmtId="0" fontId="0" fillId="0" borderId="4" xfId="0" applyBorder="1"/>
    <xf numFmtId="0" fontId="0" fillId="0" borderId="3" xfId="0" applyBorder="1"/>
    <xf numFmtId="0" fontId="27" fillId="0" borderId="2" xfId="0" applyFont="1" applyBorder="1" applyAlignment="1">
      <alignment vertical="top"/>
    </xf>
    <xf numFmtId="0" fontId="17" fillId="19" borderId="0" xfId="0" applyFont="1" applyFill="1" applyAlignment="1">
      <alignment horizontal="left"/>
    </xf>
    <xf numFmtId="0" fontId="42" fillId="23" borderId="0" xfId="0" applyFont="1" applyFill="1" applyAlignment="1">
      <alignment horizontal="left"/>
    </xf>
    <xf numFmtId="0" fontId="27" fillId="0" borderId="0" xfId="0" applyFont="1"/>
    <xf numFmtId="0" fontId="27" fillId="0" borderId="1" xfId="0" applyFont="1" applyBorder="1" applyAlignment="1">
      <alignment vertical="top"/>
    </xf>
    <xf numFmtId="14" fontId="17" fillId="0" borderId="0" xfId="0" applyNumberFormat="1" applyFont="1" applyAlignment="1">
      <alignment wrapText="1"/>
    </xf>
    <xf numFmtId="0" fontId="46" fillId="20" borderId="1" xfId="0" applyFont="1" applyFill="1" applyBorder="1" applyAlignment="1">
      <alignment vertical="center"/>
    </xf>
    <xf numFmtId="0" fontId="17" fillId="0" borderId="1" xfId="0" applyFont="1" applyBorder="1" applyAlignment="1">
      <alignment horizontal="left" vertical="center"/>
    </xf>
    <xf numFmtId="0" fontId="43" fillId="3" borderId="1" xfId="0" applyFont="1" applyFill="1" applyBorder="1" applyAlignment="1">
      <alignment vertical="center" wrapText="1"/>
    </xf>
    <xf numFmtId="0" fontId="43" fillId="3" borderId="1" xfId="0" applyFont="1" applyFill="1" applyBorder="1" applyAlignment="1">
      <alignment vertical="center"/>
    </xf>
    <xf numFmtId="0" fontId="2" fillId="0" borderId="1" xfId="2" applyFont="1" applyBorder="1" applyAlignment="1">
      <alignment vertical="center" wrapText="1"/>
    </xf>
    <xf numFmtId="49" fontId="2" fillId="0" borderId="1" xfId="2" applyNumberFormat="1" applyFont="1" applyBorder="1" applyAlignment="1">
      <alignment vertical="center"/>
    </xf>
    <xf numFmtId="0" fontId="2" fillId="0" borderId="1" xfId="3" applyFont="1" applyBorder="1" applyAlignment="1">
      <alignment vertical="center" wrapText="1"/>
    </xf>
    <xf numFmtId="0" fontId="2" fillId="0" borderId="1" xfId="0" applyFont="1" applyBorder="1" applyAlignment="1">
      <alignment vertical="center" wrapText="1"/>
    </xf>
    <xf numFmtId="0" fontId="42" fillId="17" borderId="1" xfId="0" applyFont="1" applyFill="1" applyBorder="1" applyAlignment="1">
      <alignment vertical="center"/>
    </xf>
    <xf numFmtId="49" fontId="2" fillId="0" borderId="1" xfId="0" applyNumberFormat="1" applyFont="1" applyBorder="1" applyAlignment="1">
      <alignment vertical="center"/>
    </xf>
    <xf numFmtId="49" fontId="2" fillId="0" borderId="1" xfId="3" applyNumberFormat="1" applyFont="1" applyBorder="1" applyAlignment="1">
      <alignment vertical="center"/>
    </xf>
    <xf numFmtId="0" fontId="42" fillId="18" borderId="1" xfId="0" applyFont="1" applyFill="1" applyBorder="1" applyAlignment="1">
      <alignment vertical="center"/>
    </xf>
    <xf numFmtId="49" fontId="2" fillId="9" borderId="1" xfId="3" applyNumberFormat="1" applyFont="1" applyFill="1" applyBorder="1" applyAlignment="1">
      <alignment vertical="center"/>
    </xf>
    <xf numFmtId="49" fontId="2" fillId="9" borderId="1" xfId="0" applyNumberFormat="1" applyFont="1" applyFill="1" applyBorder="1" applyAlignment="1">
      <alignment vertical="center"/>
    </xf>
    <xf numFmtId="0" fontId="42" fillId="5" borderId="1" xfId="0" applyFont="1" applyFill="1" applyBorder="1" applyAlignment="1">
      <alignment vertical="center"/>
    </xf>
    <xf numFmtId="49" fontId="2" fillId="0" borderId="1" xfId="0" applyNumberFormat="1" applyFont="1" applyBorder="1" applyAlignment="1">
      <alignment vertical="center" wrapText="1"/>
    </xf>
    <xf numFmtId="0" fontId="0" fillId="0" borderId="1" xfId="0" applyBorder="1" applyAlignment="1">
      <alignment vertical="center"/>
    </xf>
    <xf numFmtId="0" fontId="42" fillId="19" borderId="1" xfId="0" applyFont="1" applyFill="1" applyBorder="1" applyAlignment="1">
      <alignment vertical="center"/>
    </xf>
    <xf numFmtId="0" fontId="2" fillId="29" borderId="1" xfId="0" applyFont="1" applyFill="1" applyBorder="1" applyAlignment="1">
      <alignment vertical="center"/>
    </xf>
    <xf numFmtId="0" fontId="42" fillId="20" borderId="1" xfId="0" applyFont="1" applyFill="1" applyBorder="1" applyAlignment="1">
      <alignment vertical="center"/>
    </xf>
    <xf numFmtId="0" fontId="42" fillId="21" borderId="1" xfId="0" applyFont="1" applyFill="1" applyBorder="1" applyAlignment="1">
      <alignment vertical="center"/>
    </xf>
    <xf numFmtId="0" fontId="42" fillId="22" borderId="1" xfId="0" applyFont="1" applyFill="1" applyBorder="1" applyAlignment="1">
      <alignment vertical="center"/>
    </xf>
    <xf numFmtId="0" fontId="42" fillId="25" borderId="1" xfId="0" applyFont="1" applyFill="1" applyBorder="1" applyAlignment="1">
      <alignment vertical="center"/>
    </xf>
    <xf numFmtId="0" fontId="17" fillId="0" borderId="1" xfId="0" applyFont="1" applyBorder="1" applyAlignment="1">
      <alignment vertical="center"/>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17" fillId="0" borderId="1" xfId="2" applyFont="1" applyBorder="1" applyAlignment="1">
      <alignment horizontal="left" vertical="center" wrapText="1"/>
    </xf>
    <xf numFmtId="49" fontId="17" fillId="0" borderId="1" xfId="2" applyNumberFormat="1" applyFont="1" applyBorder="1" applyAlignment="1">
      <alignment horizontal="left" vertical="center"/>
    </xf>
    <xf numFmtId="0" fontId="17" fillId="0" borderId="1" xfId="3" applyFont="1" applyBorder="1" applyAlignment="1">
      <alignment horizontal="left" vertical="center" wrapText="1"/>
    </xf>
    <xf numFmtId="0" fontId="17" fillId="0" borderId="1" xfId="0" applyFont="1" applyBorder="1" applyAlignment="1">
      <alignment horizontal="left" vertical="center" wrapText="1"/>
    </xf>
    <xf numFmtId="49" fontId="17" fillId="0" borderId="1" xfId="0" applyNumberFormat="1" applyFont="1" applyBorder="1" applyAlignment="1">
      <alignment horizontal="left" vertical="center"/>
    </xf>
    <xf numFmtId="49" fontId="17" fillId="0" borderId="1" xfId="3" applyNumberFormat="1" applyFont="1" applyBorder="1" applyAlignment="1">
      <alignment horizontal="left" vertical="center"/>
    </xf>
    <xf numFmtId="49" fontId="17" fillId="0" borderId="1" xfId="0" applyNumberFormat="1" applyFont="1" applyBorder="1" applyAlignment="1">
      <alignment horizontal="left" vertical="center" wrapText="1"/>
    </xf>
    <xf numFmtId="0" fontId="44" fillId="15" borderId="1" xfId="0" applyFont="1" applyFill="1" applyBorder="1" applyAlignment="1">
      <alignment vertical="top" wrapText="1"/>
    </xf>
    <xf numFmtId="2" fontId="0" fillId="0" borderId="1" xfId="0" applyNumberFormat="1" applyBorder="1" applyAlignment="1">
      <alignment vertical="top"/>
    </xf>
    <xf numFmtId="49" fontId="0" fillId="0" borderId="1" xfId="0" applyNumberFormat="1" applyBorder="1" applyAlignment="1">
      <alignment vertical="top"/>
    </xf>
    <xf numFmtId="1" fontId="0" fillId="0" borderId="1" xfId="0" applyNumberFormat="1" applyBorder="1" applyAlignment="1">
      <alignment vertical="top"/>
    </xf>
    <xf numFmtId="174" fontId="0" fillId="0" borderId="1" xfId="0" applyNumberFormat="1" applyBorder="1" applyAlignment="1">
      <alignment vertical="top"/>
    </xf>
    <xf numFmtId="3" fontId="0" fillId="0" borderId="1" xfId="0" applyNumberFormat="1" applyBorder="1" applyAlignment="1">
      <alignment vertical="top"/>
    </xf>
    <xf numFmtId="175" fontId="0" fillId="0" borderId="1" xfId="0" applyNumberFormat="1" applyBorder="1" applyAlignment="1">
      <alignment vertical="top"/>
    </xf>
    <xf numFmtId="176" fontId="0" fillId="0" borderId="1" xfId="0" applyNumberFormat="1" applyBorder="1" applyAlignment="1">
      <alignment vertical="top"/>
    </xf>
    <xf numFmtId="0" fontId="42" fillId="0" borderId="1" xfId="0" applyFont="1" applyBorder="1" applyAlignment="1">
      <alignment vertical="center"/>
    </xf>
    <xf numFmtId="2" fontId="0" fillId="0" borderId="1" xfId="0" applyNumberFormat="1" applyBorder="1"/>
    <xf numFmtId="0" fontId="0" fillId="0" borderId="12" xfId="0" applyBorder="1"/>
    <xf numFmtId="0" fontId="17" fillId="0" borderId="12" xfId="0" applyFont="1" applyBorder="1"/>
    <xf numFmtId="10" fontId="17" fillId="0" borderId="1" xfId="0" applyNumberFormat="1" applyFont="1" applyBorder="1" applyAlignment="1">
      <alignment horizontal="left" vertical="top"/>
    </xf>
    <xf numFmtId="2" fontId="17" fillId="0" borderId="1" xfId="0" applyNumberFormat="1" applyFont="1" applyBorder="1" applyAlignment="1">
      <alignment horizontal="left" vertical="top"/>
    </xf>
    <xf numFmtId="2" fontId="17" fillId="31" borderId="1" xfId="0" applyNumberFormat="1" applyFont="1" applyFill="1" applyBorder="1" applyAlignment="1">
      <alignment horizontal="left" vertical="top"/>
    </xf>
    <xf numFmtId="2" fontId="0" fillId="0" borderId="1" xfId="4" applyNumberFormat="1" applyFont="1" applyBorder="1"/>
    <xf numFmtId="2" fontId="0" fillId="0" borderId="1" xfId="4" applyNumberFormat="1" applyFont="1" applyBorder="1" applyAlignment="1">
      <alignment vertical="top"/>
    </xf>
    <xf numFmtId="2" fontId="17" fillId="0" borderId="1" xfId="0" applyNumberFormat="1" applyFont="1" applyBorder="1" applyAlignment="1">
      <alignment vertical="top" wrapText="1"/>
    </xf>
    <xf numFmtId="2" fontId="0" fillId="0" borderId="0" xfId="4" applyNumberFormat="1" applyFont="1"/>
    <xf numFmtId="2" fontId="0" fillId="10" borderId="1" xfId="0" applyNumberFormat="1" applyFill="1" applyBorder="1"/>
    <xf numFmtId="2" fontId="17" fillId="0" borderId="1" xfId="0" applyNumberFormat="1" applyFont="1" applyBorder="1"/>
    <xf numFmtId="2" fontId="17" fillId="10" borderId="1" xfId="0" applyNumberFormat="1" applyFont="1" applyFill="1" applyBorder="1" applyAlignment="1">
      <alignment horizontal="left" vertical="top"/>
    </xf>
    <xf numFmtId="2" fontId="0" fillId="0" borderId="0" xfId="0" applyNumberFormat="1" applyAlignment="1">
      <alignment wrapText="1"/>
    </xf>
    <xf numFmtId="1" fontId="0" fillId="0" borderId="1" xfId="0" applyNumberFormat="1" applyBorder="1"/>
    <xf numFmtId="1" fontId="17" fillId="0" borderId="1" xfId="0" applyNumberFormat="1" applyFont="1" applyBorder="1"/>
    <xf numFmtId="175" fontId="17" fillId="0" borderId="1" xfId="0" applyNumberFormat="1" applyFont="1" applyBorder="1"/>
    <xf numFmtId="175" fontId="17" fillId="0" borderId="1" xfId="0" applyNumberFormat="1" applyFont="1" applyBorder="1" applyAlignment="1">
      <alignment vertical="top"/>
    </xf>
    <xf numFmtId="164" fontId="17" fillId="0" borderId="12" xfId="0" applyNumberFormat="1" applyFont="1" applyBorder="1" applyAlignment="1">
      <alignment horizontal="left" vertical="top"/>
    </xf>
    <xf numFmtId="10" fontId="0" fillId="0" borderId="1" xfId="1" applyNumberFormat="1" applyFont="1" applyFill="1" applyBorder="1" applyAlignment="1">
      <alignment vertical="top"/>
    </xf>
    <xf numFmtId="2" fontId="17" fillId="0" borderId="1" xfId="8" applyNumberFormat="1" applyFont="1" applyFill="1" applyBorder="1" applyAlignment="1">
      <alignment horizontal="left" vertical="top"/>
    </xf>
    <xf numFmtId="1" fontId="17" fillId="0" borderId="1" xfId="8" applyNumberFormat="1" applyFont="1" applyFill="1" applyBorder="1" applyAlignment="1">
      <alignment horizontal="left" vertical="top"/>
    </xf>
    <xf numFmtId="10" fontId="17" fillId="0" borderId="1" xfId="1" applyNumberFormat="1" applyFont="1" applyFill="1" applyBorder="1" applyAlignment="1">
      <alignment horizontal="left" vertical="top"/>
    </xf>
    <xf numFmtId="0" fontId="0" fillId="7" borderId="14" xfId="0" applyFill="1" applyBorder="1" applyAlignment="1">
      <alignment horizontal="left" vertical="center"/>
    </xf>
    <xf numFmtId="2" fontId="0" fillId="7" borderId="14" xfId="0" applyNumberFormat="1" applyFill="1" applyBorder="1" applyAlignment="1">
      <alignment horizontal="left" vertical="center"/>
    </xf>
    <xf numFmtId="2" fontId="0" fillId="7" borderId="15" xfId="0" applyNumberFormat="1" applyFill="1" applyBorder="1" applyAlignment="1">
      <alignment horizontal="left" vertical="center"/>
    </xf>
    <xf numFmtId="1" fontId="0" fillId="7" borderId="14" xfId="0" applyNumberFormat="1" applyFill="1" applyBorder="1" applyAlignment="1">
      <alignment horizontal="left" vertical="center"/>
    </xf>
    <xf numFmtId="49" fontId="0" fillId="7" borderId="36" xfId="0" applyNumberFormat="1" applyFill="1" applyBorder="1" applyAlignment="1">
      <alignment horizontal="left" vertical="center"/>
    </xf>
    <xf numFmtId="10" fontId="17" fillId="7" borderId="17" xfId="0" applyNumberFormat="1" applyFont="1" applyFill="1" applyBorder="1" applyAlignment="1">
      <alignment horizontal="left" vertical="center" wrapText="1" readingOrder="1"/>
    </xf>
    <xf numFmtId="0" fontId="46" fillId="18" borderId="1" xfId="0" applyFont="1" applyFill="1" applyBorder="1" applyAlignment="1">
      <alignment vertical="center"/>
    </xf>
    <xf numFmtId="0" fontId="46" fillId="0" borderId="0" xfId="0" applyFont="1" applyAlignment="1">
      <alignment vertical="center"/>
    </xf>
    <xf numFmtId="0" fontId="2" fillId="0" borderId="0" xfId="0" applyFont="1" applyAlignment="1">
      <alignment vertical="center"/>
    </xf>
    <xf numFmtId="0" fontId="42" fillId="0" borderId="0" xfId="0" applyFont="1" applyAlignment="1">
      <alignment vertical="center"/>
    </xf>
    <xf numFmtId="0" fontId="0" fillId="0" borderId="0" xfId="0" applyAlignment="1">
      <alignment vertical="top" wrapText="1"/>
    </xf>
    <xf numFmtId="0" fontId="46" fillId="17" borderId="1" xfId="0" applyFont="1" applyFill="1" applyBorder="1" applyAlignment="1">
      <alignment vertical="center" wrapText="1"/>
    </xf>
    <xf numFmtId="0" fontId="23" fillId="0" borderId="0" xfId="0" applyFont="1"/>
    <xf numFmtId="4" fontId="0" fillId="32" borderId="0" xfId="0" applyNumberFormat="1" applyFill="1"/>
    <xf numFmtId="0" fontId="0" fillId="32" borderId="0" xfId="0" applyFill="1"/>
    <xf numFmtId="0" fontId="17" fillId="32" borderId="0" xfId="0" applyFont="1" applyFill="1"/>
    <xf numFmtId="10" fontId="0" fillId="0" borderId="1" xfId="0" quotePrefix="1" applyNumberFormat="1" applyBorder="1" applyAlignment="1">
      <alignment vertical="top"/>
    </xf>
    <xf numFmtId="0" fontId="12" fillId="0" borderId="0" xfId="0" applyFont="1" applyAlignment="1">
      <alignment vertical="top" wrapText="1"/>
    </xf>
    <xf numFmtId="0" fontId="21" fillId="0" borderId="0" xfId="0" applyFont="1" applyAlignment="1">
      <alignment vertical="top" wrapText="1"/>
    </xf>
    <xf numFmtId="0" fontId="0" fillId="0" borderId="0" xfId="0" applyAlignment="1">
      <alignment horizontal="left" vertical="top" wrapText="1"/>
    </xf>
    <xf numFmtId="0" fontId="27" fillId="0" borderId="0" xfId="0" applyFont="1" applyAlignment="1">
      <alignment vertical="top" wrapText="1"/>
    </xf>
    <xf numFmtId="0" fontId="51" fillId="0" borderId="0" xfId="0" applyFont="1" applyAlignment="1">
      <alignment horizontal="left" vertical="top" wrapText="1"/>
    </xf>
    <xf numFmtId="2" fontId="0" fillId="0" borderId="1" xfId="0" applyNumberFormat="1" applyBorder="1" applyAlignment="1">
      <alignment horizontal="left"/>
    </xf>
    <xf numFmtId="2" fontId="17" fillId="0" borderId="1" xfId="0" applyNumberFormat="1" applyFont="1" applyBorder="1" applyAlignment="1">
      <alignment vertical="top"/>
    </xf>
    <xf numFmtId="1" fontId="17" fillId="0" borderId="1" xfId="0" applyNumberFormat="1" applyFont="1" applyBorder="1" applyAlignment="1">
      <alignment vertical="top"/>
    </xf>
    <xf numFmtId="10" fontId="17" fillId="0" borderId="1" xfId="0" applyNumberFormat="1" applyFont="1" applyBorder="1" applyAlignment="1">
      <alignment vertical="top"/>
    </xf>
    <xf numFmtId="174" fontId="17" fillId="0" borderId="1" xfId="0" applyNumberFormat="1" applyFont="1" applyBorder="1" applyAlignment="1">
      <alignment vertical="top"/>
    </xf>
    <xf numFmtId="49" fontId="17" fillId="0" borderId="1" xfId="0" applyNumberFormat="1" applyFont="1" applyBorder="1" applyAlignment="1">
      <alignment vertical="top"/>
    </xf>
    <xf numFmtId="10" fontId="17" fillId="0" borderId="1" xfId="0" quotePrefix="1" applyNumberFormat="1" applyFont="1" applyBorder="1" applyAlignment="1">
      <alignment vertical="top"/>
    </xf>
    <xf numFmtId="3" fontId="17" fillId="0" borderId="1" xfId="0" applyNumberFormat="1" applyFont="1" applyBorder="1" applyAlignment="1">
      <alignment vertical="top"/>
    </xf>
    <xf numFmtId="10" fontId="17" fillId="0" borderId="1" xfId="1" applyNumberFormat="1" applyFont="1" applyFill="1" applyBorder="1" applyAlignment="1">
      <alignment vertical="top"/>
    </xf>
    <xf numFmtId="0" fontId="0" fillId="7" borderId="15" xfId="0" applyFill="1" applyBorder="1" applyAlignment="1">
      <alignment horizontal="left" vertical="center"/>
    </xf>
    <xf numFmtId="49" fontId="49" fillId="0" borderId="1" xfId="7" applyNumberFormat="1" applyFill="1" applyBorder="1" applyAlignment="1">
      <alignment horizontal="left" vertical="top"/>
    </xf>
    <xf numFmtId="165" fontId="42" fillId="18" borderId="0" xfId="0" applyNumberFormat="1" applyFont="1" applyFill="1" applyAlignment="1">
      <alignment horizontal="left" vertical="center"/>
    </xf>
    <xf numFmtId="165" fontId="42" fillId="18" borderId="1" xfId="0" applyNumberFormat="1" applyFont="1" applyFill="1" applyBorder="1" applyAlignment="1">
      <alignment horizontal="left" vertical="center"/>
    </xf>
    <xf numFmtId="0" fontId="17" fillId="0" borderId="17" xfId="0" applyFont="1" applyBorder="1" applyAlignment="1">
      <alignment horizontal="left" vertical="center" wrapText="1" readingOrder="1"/>
    </xf>
    <xf numFmtId="43" fontId="17" fillId="0" borderId="1" xfId="8" applyFont="1" applyBorder="1" applyAlignment="1">
      <alignment horizontal="right" vertical="top"/>
    </xf>
    <xf numFmtId="0" fontId="17" fillId="10" borderId="1" xfId="0" applyFont="1" applyFill="1" applyBorder="1" applyAlignment="1">
      <alignment horizontal="left" vertical="top"/>
    </xf>
    <xf numFmtId="43" fontId="17" fillId="0" borderId="1" xfId="8" applyFont="1" applyFill="1" applyBorder="1" applyAlignment="1">
      <alignment horizontal="left" vertical="top"/>
    </xf>
    <xf numFmtId="43" fontId="17" fillId="0" borderId="5" xfId="8" applyFont="1" applyFill="1" applyBorder="1" applyAlignment="1">
      <alignment horizontal="left" vertical="top"/>
    </xf>
    <xf numFmtId="2" fontId="17" fillId="0" borderId="5" xfId="0" applyNumberFormat="1" applyFont="1" applyBorder="1" applyAlignment="1">
      <alignment horizontal="left" vertical="top"/>
    </xf>
    <xf numFmtId="164" fontId="17" fillId="33" borderId="1" xfId="0" applyNumberFormat="1" applyFont="1" applyFill="1" applyBorder="1" applyAlignment="1">
      <alignment horizontal="left" vertical="top"/>
    </xf>
    <xf numFmtId="0" fontId="17" fillId="33" borderId="1" xfId="0" applyFont="1" applyFill="1" applyBorder="1" applyAlignment="1">
      <alignment horizontal="left" vertical="top"/>
    </xf>
    <xf numFmtId="2" fontId="0" fillId="33" borderId="1" xfId="0" applyNumberFormat="1" applyFill="1" applyBorder="1"/>
    <xf numFmtId="2" fontId="17" fillId="33" borderId="1" xfId="0" applyNumberFormat="1" applyFont="1" applyFill="1" applyBorder="1" applyAlignment="1">
      <alignment horizontal="left" vertical="top"/>
    </xf>
    <xf numFmtId="43" fontId="17" fillId="33" borderId="1" xfId="8" applyFont="1" applyFill="1" applyBorder="1" applyAlignment="1">
      <alignment horizontal="right" vertical="top"/>
    </xf>
    <xf numFmtId="2" fontId="17" fillId="33" borderId="1" xfId="0" applyNumberFormat="1" applyFont="1" applyFill="1" applyBorder="1" applyAlignment="1">
      <alignment horizontal="right" vertical="top"/>
    </xf>
    <xf numFmtId="2" fontId="17" fillId="33" borderId="35" xfId="0" applyNumberFormat="1" applyFont="1" applyFill="1" applyBorder="1" applyAlignment="1">
      <alignment horizontal="right" vertical="top"/>
    </xf>
    <xf numFmtId="2" fontId="17" fillId="33" borderId="35" xfId="0" applyNumberFormat="1" applyFont="1" applyFill="1" applyBorder="1" applyAlignment="1">
      <alignment horizontal="left" vertical="top"/>
    </xf>
    <xf numFmtId="2" fontId="17" fillId="33" borderId="2" xfId="0" applyNumberFormat="1" applyFont="1" applyFill="1" applyBorder="1" applyAlignment="1">
      <alignment horizontal="left" vertical="top"/>
    </xf>
    <xf numFmtId="2" fontId="17" fillId="33" borderId="3" xfId="0" applyNumberFormat="1" applyFont="1" applyFill="1" applyBorder="1" applyAlignment="1">
      <alignment horizontal="left" vertical="top"/>
    </xf>
    <xf numFmtId="43" fontId="17" fillId="33" borderId="5" xfId="8" applyFont="1" applyFill="1" applyBorder="1" applyAlignment="1">
      <alignment horizontal="left" vertical="top"/>
    </xf>
    <xf numFmtId="2" fontId="17" fillId="33" borderId="5" xfId="0" applyNumberFormat="1" applyFont="1" applyFill="1" applyBorder="1" applyAlignment="1">
      <alignment horizontal="left" vertical="top"/>
    </xf>
    <xf numFmtId="43" fontId="17" fillId="33" borderId="1" xfId="8" applyFont="1" applyFill="1" applyBorder="1" applyAlignment="1">
      <alignment horizontal="left" vertical="top"/>
    </xf>
    <xf numFmtId="10" fontId="17" fillId="0" borderId="1" xfId="0" applyNumberFormat="1" applyFont="1" applyBorder="1"/>
    <xf numFmtId="43" fontId="17" fillId="0" borderId="1" xfId="8" applyFont="1" applyBorder="1" applyAlignment="1">
      <alignment horizontal="left" vertical="top"/>
    </xf>
    <xf numFmtId="174" fontId="0" fillId="7" borderId="14" xfId="0" applyNumberFormat="1" applyFill="1" applyBorder="1" applyAlignment="1">
      <alignment horizontal="left" vertical="center"/>
    </xf>
    <xf numFmtId="49" fontId="17" fillId="0" borderId="1" xfId="0" applyNumberFormat="1" applyFont="1" applyBorder="1" applyAlignment="1">
      <alignment horizontal="left" vertical="top"/>
    </xf>
    <xf numFmtId="1" fontId="17" fillId="0" borderId="1" xfId="0" applyNumberFormat="1" applyFont="1" applyBorder="1" applyAlignment="1">
      <alignment horizontal="left" vertical="top"/>
    </xf>
    <xf numFmtId="49" fontId="17" fillId="0" borderId="1" xfId="0" applyNumberFormat="1" applyFont="1" applyBorder="1" applyAlignment="1">
      <alignment horizontal="left" vertical="top" wrapText="1"/>
    </xf>
    <xf numFmtId="174" fontId="17" fillId="0" borderId="1" xfId="0" applyNumberFormat="1" applyFont="1" applyBorder="1" applyAlignment="1">
      <alignment horizontal="left" vertical="top"/>
    </xf>
    <xf numFmtId="177" fontId="17" fillId="0" borderId="1" xfId="0" applyNumberFormat="1" applyFont="1" applyBorder="1" applyAlignment="1">
      <alignment horizontal="left" vertical="top"/>
    </xf>
    <xf numFmtId="176" fontId="17" fillId="0" borderId="1" xfId="0" applyNumberFormat="1" applyFont="1" applyBorder="1" applyAlignment="1">
      <alignment horizontal="left" vertical="top"/>
    </xf>
    <xf numFmtId="164" fontId="17" fillId="34" borderId="1" xfId="0" applyNumberFormat="1" applyFont="1" applyFill="1" applyBorder="1" applyAlignment="1">
      <alignment horizontal="left" vertical="top"/>
    </xf>
    <xf numFmtId="0" fontId="21" fillId="2"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9" borderId="0" xfId="0" applyFont="1" applyFill="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3" fillId="6" borderId="2"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 xfId="0" applyFont="1" applyFill="1" applyBorder="1" applyAlignment="1">
      <alignment horizontal="center" vertical="center"/>
    </xf>
    <xf numFmtId="0" fontId="2" fillId="0" borderId="0" xfId="0" applyFont="1" applyAlignment="1">
      <alignment horizontal="center"/>
    </xf>
  </cellXfs>
  <cellStyles count="9">
    <cellStyle name="Comma" xfId="8" builtinId="3"/>
    <cellStyle name="Comma 2" xfId="4" xr:uid="{67F12055-96EC-4F01-AEB1-51BBD5D36BA9}"/>
    <cellStyle name="Comma 2 2" xfId="5" xr:uid="{A6268D65-7919-4AC2-999B-417EBC1FF26D}"/>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66FF33"/>
      <color rgb="FF0077C0"/>
      <color rgb="FF33CC33"/>
      <color rgb="FFE0E6F4"/>
      <color rgb="FFFF00FF"/>
      <color rgb="FF0000FA"/>
      <color rgb="FFDEE7EA"/>
      <color rgb="FFF7FBFF"/>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cid:image014.png@01D8A296.4C9D4900" TargetMode="External"/><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image" Target="cid:image001.png@01D8A296.4C9D4900" TargetMode="External"/><Relationship Id="rId1" Type="http://schemas.openxmlformats.org/officeDocument/2006/relationships/image" Target="../media/image3.png"/><Relationship Id="rId6" Type="http://schemas.openxmlformats.org/officeDocument/2006/relationships/image" Target="cid:image012.png@01D8A296.4C9D4900" TargetMode="External"/><Relationship Id="rId11" Type="http://schemas.openxmlformats.org/officeDocument/2006/relationships/image" Target="../media/image8.png"/><Relationship Id="rId5" Type="http://schemas.openxmlformats.org/officeDocument/2006/relationships/image" Target="../media/image5.png"/><Relationship Id="rId10" Type="http://schemas.openxmlformats.org/officeDocument/2006/relationships/image" Target="cid:image016.png@01D8A296.4C9D4900" TargetMode="External"/><Relationship Id="rId4" Type="http://schemas.openxmlformats.org/officeDocument/2006/relationships/image" Target="cid:image009.png@01D8A296.4C9D4900" TargetMode="External"/><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728883" y="8161625"/>
          <a:ext cx="2687159" cy="3854817"/>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101601</xdr:colOff>
      <xdr:row>43</xdr:row>
      <xdr:rowOff>723901</xdr:rowOff>
    </xdr:from>
    <xdr:to>
      <xdr:col>25</xdr:col>
      <xdr:colOff>2463801</xdr:colOff>
      <xdr:row>43</xdr:row>
      <xdr:rowOff>1447801</xdr:rowOff>
    </xdr:to>
    <xdr:pic>
      <xdr:nvPicPr>
        <xdr:cNvPr id="2" name="Picture 1">
          <a:extLst>
            <a:ext uri="{FF2B5EF4-FFF2-40B4-BE49-F238E27FC236}">
              <a16:creationId xmlns:a16="http://schemas.microsoft.com/office/drawing/2014/main" id="{25A90808-3736-492B-84FB-6F50B3511C7C}"/>
            </a:ext>
          </a:extLst>
        </xdr:cNvPr>
        <xdr:cNvPicPr>
          <a:picLocks noChangeAspect="1"/>
        </xdr:cNvPicPr>
      </xdr:nvPicPr>
      <xdr:blipFill>
        <a:blip xmlns:r="http://schemas.openxmlformats.org/officeDocument/2006/relationships" r:embed="rId1"/>
        <a:stretch>
          <a:fillRect/>
        </a:stretch>
      </xdr:blipFill>
      <xdr:spPr>
        <a:xfrm>
          <a:off x="14966951" y="24568151"/>
          <a:ext cx="2362200"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12</xdr:row>
      <xdr:rowOff>28575</xdr:rowOff>
    </xdr:from>
    <xdr:to>
      <xdr:col>0</xdr:col>
      <xdr:colOff>5629275</xdr:colOff>
      <xdr:row>14</xdr:row>
      <xdr:rowOff>0</xdr:rowOff>
    </xdr:to>
    <xdr:pic>
      <xdr:nvPicPr>
        <xdr:cNvPr id="2" name="Picture 2">
          <a:extLst>
            <a:ext uri="{FF2B5EF4-FFF2-40B4-BE49-F238E27FC236}">
              <a16:creationId xmlns:a16="http://schemas.microsoft.com/office/drawing/2014/main" id="{183BB0C3-8450-4687-8B87-DDDC5299A2B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66700" y="2568575"/>
          <a:ext cx="5359400"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13</xdr:row>
      <xdr:rowOff>130175</xdr:rowOff>
    </xdr:from>
    <xdr:to>
      <xdr:col>0</xdr:col>
      <xdr:colOff>5629275</xdr:colOff>
      <xdr:row>15</xdr:row>
      <xdr:rowOff>101600</xdr:rowOff>
    </xdr:to>
    <xdr:pic>
      <xdr:nvPicPr>
        <xdr:cNvPr id="3" name="Picture 6">
          <a:extLst>
            <a:ext uri="{FF2B5EF4-FFF2-40B4-BE49-F238E27FC236}">
              <a16:creationId xmlns:a16="http://schemas.microsoft.com/office/drawing/2014/main" id="{70C8AC16-8425-4361-B252-5EDC6F5732F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66700" y="2854325"/>
          <a:ext cx="5359400"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835025</xdr:colOff>
      <xdr:row>23</xdr:row>
      <xdr:rowOff>139700</xdr:rowOff>
    </xdr:from>
    <xdr:to>
      <xdr:col>0</xdr:col>
      <xdr:colOff>6791325</xdr:colOff>
      <xdr:row>46</xdr:row>
      <xdr:rowOff>47625</xdr:rowOff>
    </xdr:to>
    <xdr:pic>
      <xdr:nvPicPr>
        <xdr:cNvPr id="4" name="Picture 3">
          <a:extLst>
            <a:ext uri="{FF2B5EF4-FFF2-40B4-BE49-F238E27FC236}">
              <a16:creationId xmlns:a16="http://schemas.microsoft.com/office/drawing/2014/main" id="{196E61F7-E7A9-4C2F-9B20-898CA92EE39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835025" y="5057775"/>
          <a:ext cx="5953125" cy="40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158750</xdr:rowOff>
    </xdr:from>
    <xdr:to>
      <xdr:col>0</xdr:col>
      <xdr:colOff>8039100</xdr:colOff>
      <xdr:row>81</xdr:row>
      <xdr:rowOff>139700</xdr:rowOff>
    </xdr:to>
    <xdr:pic>
      <xdr:nvPicPr>
        <xdr:cNvPr id="5" name="Picture 3">
          <a:extLst>
            <a:ext uri="{FF2B5EF4-FFF2-40B4-BE49-F238E27FC236}">
              <a16:creationId xmlns:a16="http://schemas.microsoft.com/office/drawing/2014/main" id="{AB074834-6D21-4325-8C16-500A5472224E}"/>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0" y="11239500"/>
          <a:ext cx="8039100" cy="450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82</xdr:row>
      <xdr:rowOff>92075</xdr:rowOff>
    </xdr:from>
    <xdr:to>
      <xdr:col>0</xdr:col>
      <xdr:colOff>8140700</xdr:colOff>
      <xdr:row>106</xdr:row>
      <xdr:rowOff>139700</xdr:rowOff>
    </xdr:to>
    <xdr:pic>
      <xdr:nvPicPr>
        <xdr:cNvPr id="6" name="Picture 4">
          <a:extLst>
            <a:ext uri="{FF2B5EF4-FFF2-40B4-BE49-F238E27FC236}">
              <a16:creationId xmlns:a16="http://schemas.microsoft.com/office/drawing/2014/main" id="{D42F190C-705D-4D14-BAC7-51F606E9078D}"/>
            </a:ext>
          </a:extLst>
        </xdr:cNvPr>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0" y="15875000"/>
          <a:ext cx="8143875" cy="439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1168400</xdr:colOff>
      <xdr:row>113</xdr:row>
      <xdr:rowOff>142875</xdr:rowOff>
    </xdr:from>
    <xdr:to>
      <xdr:col>0</xdr:col>
      <xdr:colOff>3378200</xdr:colOff>
      <xdr:row>134</xdr:row>
      <xdr:rowOff>0</xdr:rowOff>
    </xdr:to>
    <xdr:pic>
      <xdr:nvPicPr>
        <xdr:cNvPr id="7" name="Picture 5">
          <a:extLst>
            <a:ext uri="{FF2B5EF4-FFF2-40B4-BE49-F238E27FC236}">
              <a16:creationId xmlns:a16="http://schemas.microsoft.com/office/drawing/2014/main" id="{05CE657B-05E5-45B8-A39C-7F292C5B2DBD}"/>
            </a:ext>
          </a:extLst>
        </xdr:cNvPr>
        <xdr:cNvPicPr>
          <a:picLocks noChangeAspect="1" noChangeArrowheads="1"/>
        </xdr:cNvPicPr>
      </xdr:nvPicPr>
      <xdr:blipFill>
        <a:blip xmlns:r="http://schemas.openxmlformats.org/officeDocument/2006/relationships" r:embed="rId9" r:link="rId10" cstate="print">
          <a:extLst>
            <a:ext uri="{28A0092B-C50C-407E-A947-70E740481C1C}">
              <a14:useLocalDpi xmlns:a14="http://schemas.microsoft.com/office/drawing/2010/main" val="0"/>
            </a:ext>
          </a:extLst>
        </a:blip>
        <a:srcRect/>
        <a:stretch>
          <a:fillRect/>
        </a:stretch>
      </xdr:blipFill>
      <xdr:spPr bwMode="auto">
        <a:xfrm>
          <a:off x="1171575" y="21532850"/>
          <a:ext cx="2209800" cy="366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3448045</xdr:colOff>
      <xdr:row>33</xdr:row>
      <xdr:rowOff>149225</xdr:rowOff>
    </xdr:from>
    <xdr:to>
      <xdr:col>0</xdr:col>
      <xdr:colOff>7208340</xdr:colOff>
      <xdr:row>35</xdr:row>
      <xdr:rowOff>47625</xdr:rowOff>
    </xdr:to>
    <xdr:pic>
      <xdr:nvPicPr>
        <xdr:cNvPr id="8" name="Oval 20">
          <a:extLst>
            <a:ext uri="{FF2B5EF4-FFF2-40B4-BE49-F238E27FC236}">
              <a16:creationId xmlns:a16="http://schemas.microsoft.com/office/drawing/2014/main" id="{00369F26-21E2-4D8F-B699-5405EFC2C18A}"/>
            </a:ext>
          </a:extLst>
        </xdr:cNvPr>
        <xdr:cNvPicPr>
          <a:picLocks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48045" y="6873875"/>
          <a:ext cx="3763470" cy="257175"/>
        </a:xfrm>
        <a:prstGeom prst="rect">
          <a:avLst/>
        </a:prstGeom>
        <a:noFill/>
        <a:ln>
          <a:solidFill>
            <a:schemeClr val="accent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Uthaya Banoo Krishnan" id="{9B0724E3-BFBD-4B98-9789-10C72EF5F1E5}" userId="S::uthaya@bursamalaysia.com::9fa99646-6476-494b-982d-cd5bb592d7eb" providerId="AD"/>
  <person displayName="Salwana Mohd Amin" id="{416DEF19-0D18-4770-9246-EB5D3DE6AEA7}" userId="S::salwana@bursamalaysia.com::c3f29d27-91ad-45a5-9cca-c61b52bb6d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2" dT="2022-07-26T07:34:00.33" personId="{416DEF19-0D18-4770-9246-EB5D3DE6AEA7}" id="{63E2015A-F090-4043-8393-4505B09056E0}">
    <text>AggregateDataFile</text>
  </threadedComment>
  <threadedComment ref="R2" dT="2022-07-26T07:34:49.61" personId="{416DEF19-0D18-4770-9246-EB5D3DE6AEA7}" id="{D24D0F82-CF20-473E-8105-190428E55158}">
    <text>SpecificDataFile</text>
  </threadedComment>
  <threadedComment ref="T2" dT="2022-07-26T08:07:01.58" personId="{416DEF19-0D18-4770-9246-EB5D3DE6AEA7}" id="{8C6CC68D-1A01-40E7-AD1B-346F29F2ADD7}">
    <text>AggregateDataFile</text>
  </threadedComment>
  <threadedComment ref="U2" dT="2022-07-26T07:34:49.61" personId="{416DEF19-0D18-4770-9246-EB5D3DE6AEA7}" id="{BDCB5893-F632-4144-8FC6-D67787468398}">
    <text>SpecificDataFile</text>
  </threadedComment>
  <threadedComment ref="W2" dT="2022-07-26T07:34:00.33" personId="{416DEF19-0D18-4770-9246-EB5D3DE6AEA7}" id="{1EE5D6FB-A005-4A66-89BD-705631603C51}">
    <text>AggregateDataFile</text>
  </threadedComment>
  <threadedComment ref="X2" dT="2022-07-26T07:34:49.61" personId="{416DEF19-0D18-4770-9246-EB5D3DE6AEA7}" id="{2F5F1F42-A8C9-40D7-89E3-380FB9A6CD1D}">
    <text>SpecificDataFile</text>
  </threadedComment>
  <threadedComment ref="Y2" dT="2022-07-26T07:34:00.33" personId="{416DEF19-0D18-4770-9246-EB5D3DE6AEA7}" id="{2DBB965C-363D-4A42-AE34-F12DDCA4D1DB}">
    <text>AggregateDataFile</text>
  </threadedComment>
  <threadedComment ref="Z2" dT="2022-07-26T07:34:49.61" personId="{416DEF19-0D18-4770-9246-EB5D3DE6AEA7}" id="{BF991991-78EA-489E-808B-8A2A7854A4A9}">
    <text>SpecificDataFile</text>
  </threadedComment>
  <threadedComment ref="C31" dT="2022-01-19T09:27:14.90" personId="{9B0724E3-BFBD-4B98-9789-10C72EF5F1E5}" id="{1CF4F62A-9E6F-441C-B3ED-878C474A3BA7}">
    <text>4.4.3(a) and 4.4.3(b)</text>
  </threadedComment>
  <threadedComment ref="C34" dT="2022-01-19T09:27:31.77" personId="{9B0724E3-BFBD-4B98-9789-10C72EF5F1E5}" id="{771A061B-907D-4B42-BD25-5521B402FC07}">
    <text>4.4.6(a) and 4.4.6(b)</text>
  </threadedComment>
  <threadedComment ref="C35" dT="2022-01-19T09:28:24.55" personId="{9B0724E3-BFBD-4B98-9789-10C72EF5F1E5}" id="{3175B5E7-0EFA-414F-8A68-897DA4201AE6}">
    <text>4.4.7(a) and 4.4.7(b)</text>
  </threadedComment>
  <threadedComment ref="C38" dT="2022-01-19T09:29:14.47" personId="{9B0724E3-BFBD-4B98-9789-10C72EF5F1E5}" id="{487B8129-C88B-4BA7-8C70-954F5CDA139D}">
    <text>4.4.10(a) and 4.4.10(b)</text>
  </threadedComment>
  <threadedComment ref="C45" dT="2022-01-19T09:30:32.96" personId="{9B0724E3-BFBD-4B98-9789-10C72EF5F1E5}" id="{75E49BCC-E11E-4067-8305-4E924BD96FC6}">
    <text>6.1.1(a),6.1.1(b),6.1.1(c),6.1.1(d)</text>
  </threadedComment>
</ThreadedComments>
</file>

<file path=xl/threadedComments/threadedComment2.xml><?xml version="1.0" encoding="utf-8"?>
<ThreadedComments xmlns="http://schemas.microsoft.com/office/spreadsheetml/2018/threadedcomments" xmlns:x="http://schemas.openxmlformats.org/spreadsheetml/2006/main">
  <threadedComment ref="K169" dT="2022-03-21T09:08:32.11" personId="{9B0724E3-BFBD-4B98-9789-10C72EF5F1E5}" id="{0DB14655-2C8C-4F78-B9BD-563A9651F01F}">
    <text>Teoh Say Hwa to be replace with Lydia Low Jia Wen</text>
  </threadedComment>
  <threadedComment ref="K170" dT="2022-03-21T09:08:32.11" personId="{9B0724E3-BFBD-4B98-9789-10C72EF5F1E5}" id="{E16E43D2-C608-4136-A755-2CFB6F018C5E}">
    <text>Teoh Say Hwa to be replace with Lydia Low Jia Wen</text>
  </threadedComment>
  <threadedComment ref="K171" dT="2022-03-21T09:08:32.11" personId="{9B0724E3-BFBD-4B98-9789-10C72EF5F1E5}" id="{765F17BA-8EAF-4A9C-923A-615E196E6BE6}">
    <text>Teoh Say Hwa to be replace with Lydia Low Jia Wen</text>
  </threadedComment>
  <threadedComment ref="K172" dT="2022-03-21T09:08:32.11" personId="{9B0724E3-BFBD-4B98-9789-10C72EF5F1E5}" id="{D5CF1A76-E40A-4DA1-A43B-FA097A2D1572}">
    <text>Teoh Say Hwa to be replace with Lydia Low Jia Wen</text>
  </threadedComment>
  <threadedComment ref="K173" dT="2022-03-21T09:08:32.11" personId="{9B0724E3-BFBD-4B98-9789-10C72EF5F1E5}" id="{A00F78BC-0312-4EE8-A7CD-B4F7B02E6961}">
    <text>Teoh Say Hwa to be replace with Lydia Low Jia Wen</text>
  </threadedComment>
  <threadedComment ref="K174" dT="2022-03-21T09:08:32.11" personId="{9B0724E3-BFBD-4B98-9789-10C72EF5F1E5}" id="{4EC0C45E-28AA-4230-B914-4572213D1CFB}">
    <text>Teoh Say Hwa to be replace with Lydia Low Jia Wen</text>
  </threadedComment>
  <threadedComment ref="K175" dT="2022-03-21T09:08:32.11" personId="{9B0724E3-BFBD-4B98-9789-10C72EF5F1E5}" id="{5CB05768-FC3B-4B0D-904E-23558050C6DC}">
    <text>Teoh Say Hwa to be replace with Lydia Low Jia Wen</text>
  </threadedComment>
  <threadedComment ref="K176" dT="2022-03-21T09:08:32.11" personId="{9B0724E3-BFBD-4B98-9789-10C72EF5F1E5}" id="{9B7255CD-23C9-43EB-AAA1-9113CC80C91F}">
    <text>Teoh Say Hwa to be replace with Lydia Low Jia Wen</text>
  </threadedComment>
  <threadedComment ref="K177" dT="2022-03-21T09:08:32.11" personId="{9B0724E3-BFBD-4B98-9789-10C72EF5F1E5}" id="{EB25821A-6BE5-44A3-B49F-41DAF3558596}">
    <text>Teoh Say Hwa to be replace with Lydia Low Jia Wen</text>
  </threadedComment>
</ThreadedComments>
</file>

<file path=xl/threadedComments/threadedComment3.xml><?xml version="1.0" encoding="utf-8"?>
<ThreadedComments xmlns="http://schemas.microsoft.com/office/spreadsheetml/2018/threadedcomments" xmlns:x="http://schemas.openxmlformats.org/spreadsheetml/2006/main">
  <threadedComment ref="C30" dT="2022-01-19T09:27:14.90" personId="{9B0724E3-BFBD-4B98-9789-10C72EF5F1E5}" id="{035B8C12-9D3C-48FF-8CFE-15468D6EFEEF}">
    <text>4.4.3(a) and 4.4.3(b)</text>
  </threadedComment>
  <threadedComment ref="C34" dT="2022-01-19T09:27:31.77" personId="{9B0724E3-BFBD-4B98-9789-10C72EF5F1E5}" id="{539F76B6-E823-4662-A1EC-94CD9E5D65B9}">
    <text>4.4.6(a) and 4.4.6(b)</text>
  </threadedComment>
  <threadedComment ref="C36" dT="2022-01-19T09:28:24.55" personId="{9B0724E3-BFBD-4B98-9789-10C72EF5F1E5}" id="{288F08E9-91FB-4A74-B455-337DED988BFB}">
    <text>4.4.7(a) and 4.4.7(b)</text>
  </threadedComment>
  <threadedComment ref="C40" dT="2022-01-19T09:29:14.47" personId="{9B0724E3-BFBD-4B98-9789-10C72EF5F1E5}" id="{6D7C0F69-9506-46B3-9691-FF60575E753A}">
    <text>4.4.10(a) and 4.4.10(b)</text>
  </threadedComment>
  <threadedComment ref="C41" dT="2022-01-19T09:29:14.47" personId="{9B0724E3-BFBD-4B98-9789-10C72EF5F1E5}" id="{780ED2AF-EC57-48E9-BEB7-171A5E0B4DA4}">
    <text>4.4.10(a) and 4.4.10(b)</text>
  </threadedComment>
  <threadedComment ref="C48" dT="2022-01-19T09:30:32.96" personId="{9B0724E3-BFBD-4B98-9789-10C72EF5F1E5}" id="{917C891C-F976-4E56-8CC5-29FC463868D6}">
    <text>6.1.1(a),6.1.1(b),6.1.1(c),6.1.1(d)</text>
  </threadedComment>
  <threadedComment ref="C49" dT="2022-01-19T09:30:32.96" personId="{9B0724E3-BFBD-4B98-9789-10C72EF5F1E5}" id="{2653B917-7C6C-4682-8AD2-1142F571B64D}">
    <text>6.1.1(a),6.1.1(b),6.1.1(c),6.1.1(d)</text>
  </threadedComment>
  <threadedComment ref="C50" dT="2022-01-19T09:30:32.96" personId="{9B0724E3-BFBD-4B98-9789-10C72EF5F1E5}" id="{90B107C4-B17D-4588-96D0-E9B8169623CF}">
    <text>6.1.1(a),6.1.1(b),6.1.1(c),6.1.1(d)</text>
  </threadedComment>
  <threadedComment ref="C51" dT="2022-01-19T09:30:32.96" personId="{9B0724E3-BFBD-4B98-9789-10C72EF5F1E5}" id="{4D44E378-B7C7-4A59-A52D-3629C1E981B4}">
    <text>6.1.1(a),6.1.1(b),6.1.1(c),6.1.1(d)</text>
  </threadedComment>
</ThreadedComments>
</file>

<file path=xl/threadedComments/threadedComment4.xml><?xml version="1.0" encoding="utf-8"?>
<ThreadedComments xmlns="http://schemas.microsoft.com/office/spreadsheetml/2018/threadedcomments" xmlns:x="http://schemas.openxmlformats.org/spreadsheetml/2006/main">
  <threadedComment ref="C67" dT="2023-01-17T08:30:27.11" personId="{416DEF19-0D18-4770-9246-EB5D3DE6AEA7}" id="{E9B58559-7EF9-4167-A567-5DF594312F56}">
    <text>Added Q4 2022</text>
  </threadedComment>
</ThreadedComments>
</file>

<file path=xl/threadedComments/threadedComment5.xml><?xml version="1.0" encoding="utf-8"?>
<ThreadedComments xmlns="http://schemas.microsoft.com/office/spreadsheetml/2018/threadedcomments" xmlns:x="http://schemas.openxmlformats.org/spreadsheetml/2006/main">
  <threadedComment ref="GI1" dT="2022-03-28T08:03:03.95" personId="{9B0724E3-BFBD-4B98-9789-10C72EF5F1E5}" id="{FB6461AD-5F34-4ED8-AA8F-A10D1036E09A}">
    <text>removed(a)</text>
  </threadedComment>
  <threadedComment ref="GK1" dT="2022-03-28T08:05:30.45" personId="{9B0724E3-BFBD-4B98-9789-10C72EF5F1E5}" id="{0BE4DF28-A737-4C67-86E9-1D2C2E256F9E}">
    <text>removed (a)</text>
  </threadedComment>
  <threadedComment ref="GM1" dT="2022-03-28T08:05:35.92" personId="{9B0724E3-BFBD-4B98-9789-10C72EF5F1E5}" id="{920542D0-A6D3-47B6-A8B3-3B641227EFC7}">
    <text>removed (a)</text>
  </threadedComment>
  <threadedComment ref="GI23" dT="2022-03-28T08:03:03.95" personId="{9B0724E3-BFBD-4B98-9789-10C72EF5F1E5}" id="{2316D2C7-9561-48F6-888E-B4166FEFDF96}">
    <text>removed(a)</text>
  </threadedComment>
  <threadedComment ref="GK23" dT="2022-03-28T08:05:30.45" personId="{9B0724E3-BFBD-4B98-9789-10C72EF5F1E5}" id="{95BC292B-AE56-42F3-8FE4-231540A05FE9}">
    <text>removed (a)</text>
  </threadedComment>
  <threadedComment ref="GM23" dT="2022-03-28T08:05:35.92" personId="{9B0724E3-BFBD-4B98-9789-10C72EF5F1E5}" id="{25176C77-FFDF-42E6-80C2-724EA20141E1}">
    <text>removed (a)</text>
  </threadedComment>
</ThreadedComments>
</file>

<file path=xl/threadedComments/threadedComment6.xml><?xml version="1.0" encoding="utf-8"?>
<ThreadedComments xmlns="http://schemas.microsoft.com/office/spreadsheetml/2018/threadedcomments" xmlns:x="http://schemas.openxmlformats.org/spreadsheetml/2006/main">
  <threadedComment ref="DV6" dT="2022-02-09T03:30:39.57" personId="{9B0724E3-BFBD-4B98-9789-10C72EF5F1E5}" id="{E433BE15-EDCA-460D-BB15-74CB8F6B0DA6}">
    <text>This should be in % format.</text>
  </threadedComment>
  <threadedComment ref="AJ20" dT="2023-01-19T03:31:17.55" personId="{416DEF19-0D18-4770-9246-EB5D3DE6AEA7}" id="{03A5008A-8542-4C93-9E71-CCA56969D5F5}">
    <text>The amount disclosed in the Consolidated Data File shall refer to the highest amount exceeded.</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22-01-17T11:38:49.68" personId="{9B0724E3-BFBD-4B98-9789-10C72EF5F1E5}" id="{1C5741D1-2E6D-4BC3-BA54-765310DF77EE}">
    <text>BMDC or BMSC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bursamalaysia.com/sites/5bb54be15f36ca0af339077a/content_entry5bb58dd75f36ca0c2caccbd4/608b63235b711a7163904fbe/files/Cir2021_07_Margin.pdf?1620352857" TargetMode="External"/><Relationship Id="rId13" Type="http://schemas.openxmlformats.org/officeDocument/2006/relationships/hyperlink" Target="https://www.bursamalaysia.com/sites/5bb54be15f36ca0af339077a/content_entry5bb58dd75f36ca0c2caccbd4/5dddf4ce5b711a18504a4c23/files/Cir2019_23_Margin.pdf?1578628947" TargetMode="External"/><Relationship Id="rId18" Type="http://schemas.openxmlformats.org/officeDocument/2006/relationships/hyperlink" Target="https://www.bursamalaysia.com/sites/5bb54be15f36ca0af339077a/content_entry5bb58dd75f36ca0c2caccbd4/601b57025b711a0c67e573b6/files/Cir2021_03_Margin.pdf?1612435068" TargetMode="External"/><Relationship Id="rId26" Type="http://schemas.openxmlformats.org/officeDocument/2006/relationships/vmlDrawing" Target="../drawings/vmlDrawing5.vml"/><Relationship Id="rId3" Type="http://schemas.openxmlformats.org/officeDocument/2006/relationships/hyperlink" Target="https://www.bursamalaysia.com/sites/5bb54be15f36ca0af339077a/content_entry5bb58dd75f36ca0c2caccbd4/5eeb32115b711a0223aba46f/files/Cir2020_22_Margin.pdf?1592472091" TargetMode="External"/><Relationship Id="rId21" Type="http://schemas.openxmlformats.org/officeDocument/2006/relationships/hyperlink" Target="https://www.bursamalaysia.com/sites/5bb54be15f36ca0af339077a/content_entry5bb58dd75f36ca0c2caccbd4/608b63235b711a7163904fbe/files/Cir2021_07_Margin.pdf?1620352857" TargetMode="External"/><Relationship Id="rId7" Type="http://schemas.openxmlformats.org/officeDocument/2006/relationships/hyperlink" Target="https://www.bursamalaysia.com/sites/5bb54be15f36ca0af339077a/content_entry5bb58dd75f36ca0c2caccbd4/608b63235b711a7163904fbe/files/Cir2021_07_Margin.pdf?1620352857" TargetMode="External"/><Relationship Id="rId12" Type="http://schemas.openxmlformats.org/officeDocument/2006/relationships/hyperlink" Target="https://www.bursamalaysia.com/sites/5bb54be15f36ca0af339077a/content_entry5bb58dd75f36ca0c2caccbd4/61c2a00239fba279e4c2a1de/files/Cir2021_19_Margin.pdf?1640145843" TargetMode="External"/><Relationship Id="rId17" Type="http://schemas.openxmlformats.org/officeDocument/2006/relationships/hyperlink" Target="https://www.bursamalaysia.com/sites/5bb54be15f36ca0af339077a/content_entry5bb58dd75f36ca0c2caccbd4/601b57025b711a0c67e573b6/files/Cir2021_03_Margin.pdf?1612435068" TargetMode="External"/><Relationship Id="rId25" Type="http://schemas.openxmlformats.org/officeDocument/2006/relationships/printerSettings" Target="../printerSettings/printerSettings11.bin"/><Relationship Id="rId2" Type="http://schemas.openxmlformats.org/officeDocument/2006/relationships/hyperlink" Target="https://www.bursamalaysia.com/sites/5bb54be15f36ca0af339077a/content_entry5bb58dd75f36ca0c2caccbd4/5dddf4ce5b711a18504a4c23/files/Cir2019_23_Margin.pdf?1578628947" TargetMode="External"/><Relationship Id="rId16" Type="http://schemas.openxmlformats.org/officeDocument/2006/relationships/hyperlink" Target="https://www.bursamalaysia.com/sites/5bb54be15f36ca0af339077a/content_entry5bb58dd75f36ca0c2caccbd4/5eeb32115b711a0223aba46f/files/Cir2020_22_Margin.pdf?1592472091" TargetMode="External"/><Relationship Id="rId20" Type="http://schemas.openxmlformats.org/officeDocument/2006/relationships/hyperlink" Target="https://www.bursamalaysia.com/sites/5bb54be15f36ca0af339077a/content_entry5bb58dd75f36ca0c2caccbd4/608b63235b711a7163904fbe/files/Cir2021_07_Margin.pdf?1620352857" TargetMode="External"/><Relationship Id="rId1" Type="http://schemas.openxmlformats.org/officeDocument/2006/relationships/hyperlink" Target="https://www.bursamalaysia.com/sites/5bb54be15f36ca0af339077a/content_entry5bb58dd75f36ca0c2caccbd4/5dddf4ce5b711a18504a4c23/files/Cir2019_23_Margin.pdf?1578628947" TargetMode="External"/><Relationship Id="rId6" Type="http://schemas.openxmlformats.org/officeDocument/2006/relationships/hyperlink" Target="https://www.bursamalaysia.com/sites/5bb54be15f36ca0af339077a/content_entry5bb58dd75f36ca0c2caccbd4/601b57025b711a0c67e573b6/files/Cir2021_03_Margin.pdf?1612435068" TargetMode="External"/><Relationship Id="rId11" Type="http://schemas.openxmlformats.org/officeDocument/2006/relationships/hyperlink" Target="https://www.bursamalaysia.com/sites/5bb54be15f36ca0af339077a/content_entry5bb58dd75f36ca0c2caccbd4/61c2a00239fba279e4c2a1de/files/Cir2021_19_Margin.pdf?1640145843" TargetMode="External"/><Relationship Id="rId24" Type="http://schemas.openxmlformats.org/officeDocument/2006/relationships/hyperlink" Target="https://www.bursamalaysia.com/sites/5bb54be15f36ca0af339077a/content_entry5bb58dd75f36ca0c2caccbd4/61c2a00239fba279e4c2a1de/files/Cir2021_19_Margin.pdf?1640145843" TargetMode="External"/><Relationship Id="rId5" Type="http://schemas.openxmlformats.org/officeDocument/2006/relationships/hyperlink" Target="https://www.bursamalaysia.com/sites/5bb54be15f36ca0af339077a/content_entry5bb58dd75f36ca0c2caccbd4/601b57025b711a0c67e573b6/files/Cir2021_03_Margin.pdf?1612435068" TargetMode="External"/><Relationship Id="rId15" Type="http://schemas.openxmlformats.org/officeDocument/2006/relationships/hyperlink" Target="https://www.bursamalaysia.com/sites/5bb54be15f36ca0af339077a/content_entry5bb58dd75f36ca0c2caccbd4/5eeb32115b711a0223aba46f/files/Cir2020_22_Margin.pdf?1592472091" TargetMode="External"/><Relationship Id="rId23" Type="http://schemas.openxmlformats.org/officeDocument/2006/relationships/hyperlink" Target="https://www.bursamalaysia.com/sites/5bb54be15f36ca0af339077a/content_entry5bb58dd75f36ca0c2caccbd4/61c2a00239fba279e4c2a1de/files/Cir2021_19_Margin.pdf?1640145843" TargetMode="External"/><Relationship Id="rId28" Type="http://schemas.microsoft.com/office/2017/10/relationships/threadedComment" Target="../threadedComments/threadedComment5.xml"/><Relationship Id="rId10" Type="http://schemas.openxmlformats.org/officeDocument/2006/relationships/hyperlink" Target="https://www.bursamalaysia.com/sites/5bb54be15f36ca0af339077a/content_entry5bb58dd75f36ca0c2caccbd4/608b63235b711a7163904fbe/files/Cir2021_07_Margin.pdf?1620352857" TargetMode="External"/><Relationship Id="rId19" Type="http://schemas.openxmlformats.org/officeDocument/2006/relationships/hyperlink" Target="https://www.bursamalaysia.com/sites/5bb54be15f36ca0af339077a/content_entry5bb58dd75f36ca0c2caccbd4/608b63235b711a7163904fbe/files/Cir2021_07_Margin.pdf?1620352857" TargetMode="External"/><Relationship Id="rId4" Type="http://schemas.openxmlformats.org/officeDocument/2006/relationships/hyperlink" Target="https://www.bursamalaysia.com/sites/5bb54be15f36ca0af339077a/content_entry5bb58dd75f36ca0c2caccbd4/5eeb32115b711a0223aba46f/files/Cir2020_22_Margin.pdf?1592472091" TargetMode="External"/><Relationship Id="rId9" Type="http://schemas.openxmlformats.org/officeDocument/2006/relationships/hyperlink" Target="https://www.bursamalaysia.com/sites/5bb54be15f36ca0af339077a/content_entry5bb58dd75f36ca0c2caccbd4/608b63235b711a7163904fbe/files/Cir2021_07_Margin.pdf?1620352857" TargetMode="External"/><Relationship Id="rId14" Type="http://schemas.openxmlformats.org/officeDocument/2006/relationships/hyperlink" Target="https://www.bursamalaysia.com/sites/5bb54be15f36ca0af339077a/content_entry5bb58dd75f36ca0c2caccbd4/5dddf4ce5b711a18504a4c23/files/Cir2019_23_Margin.pdf?1578628947" TargetMode="External"/><Relationship Id="rId22" Type="http://schemas.openxmlformats.org/officeDocument/2006/relationships/hyperlink" Target="https://www.bursamalaysia.com/sites/5bb54be15f36ca0af339077a/content_entry5bb58dd75f36ca0c2caccbd4/608b63235b711a7163904fbe/files/Cir2021_07_Margin.pdf?1620352857" TargetMode="External"/><Relationship Id="rId27"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microsoft.com/office/2017/10/relationships/threadedComment" Target="../threadedComments/threadedComment6.xml"/></Relationships>
</file>

<file path=xl/worksheets/_rels/sheet15.xml.rels><?xml version="1.0" encoding="UTF-8" standalone="yes"?>
<Relationships xmlns="http://schemas.openxmlformats.org/package/2006/relationships"><Relationship Id="rId8" Type="http://schemas.openxmlformats.org/officeDocument/2006/relationships/hyperlink" Target="https://www.bursamalaysia.com/sites/5bb54be15f36ca0af339077a/content_entry5bb58dd75f36ca0c2caccbd4/642b82ca39fba2398a497697/files/Cir2023_08_Margin.pdf?1680574196" TargetMode="External"/><Relationship Id="rId13" Type="http://schemas.openxmlformats.org/officeDocument/2006/relationships/printerSettings" Target="../printerSettings/printerSettings14.bin"/><Relationship Id="rId3" Type="http://schemas.openxmlformats.org/officeDocument/2006/relationships/hyperlink" Target="https://www.bursamalaysia.com/sites/5bb54be15f36ca0af339077a/content_entry5bb58dd75f36ca0c2caccbd4/638d6cc139fba20769378258/files/Cir2022_23_Margin_-_F4GM.pdf?1670292106" TargetMode="External"/><Relationship Id="rId7" Type="http://schemas.openxmlformats.org/officeDocument/2006/relationships/hyperlink" Target="https://www.bursamalaysia.com/sites/5bb54be15f36ca0af339077a/content_entry5bb58dd75f36ca0c2caccbd4/642b82ca39fba2398a497697/files/Cir2023_08_Margin.pdf?1680574196" TargetMode="External"/><Relationship Id="rId12" Type="http://schemas.openxmlformats.org/officeDocument/2006/relationships/hyperlink" Target="https://www.bursamalaysia.com/sites/5bb54be15f36ca0af339077a/content_entry5bb58dd75f36ca0c2caccbd4/656d3be839fba2364a13f295/files/Cir2023_22_Margin.pdf?1701660977" TargetMode="External"/><Relationship Id="rId2" Type="http://schemas.openxmlformats.org/officeDocument/2006/relationships/hyperlink" Target="https://www.bursamalaysia.com/sites/5bb54be15f36ca0af339077a/content_entry5bb58dd75f36ca0c2caccbd4/631ef4c239fba23eb5fbf2ef/files/Cir2022_15_Margin_-_FGLD.pdf?1662973755" TargetMode="External"/><Relationship Id="rId1" Type="http://schemas.openxmlformats.org/officeDocument/2006/relationships/hyperlink" Target="https://www.bursamalaysia.com/sites/5bb54be15f36ca0af339077a/content_entry5bb58dd75f36ca0c2caccbd4/631ef4c239fba23eb5fbf2ef/files/Cir2022_15_Margin_-_FGLD.pdf?1662973755" TargetMode="External"/><Relationship Id="rId6" Type="http://schemas.openxmlformats.org/officeDocument/2006/relationships/hyperlink" Target="https://www.bursamalaysia.com/sites/5bb54be15f36ca0af339077a/content_entry5bb58dd75f36ca0c2caccbd4/63fc30e739fba2174693dd6e/files/Cir2023_07_Margin.pdf?1677473332" TargetMode="External"/><Relationship Id="rId11" Type="http://schemas.openxmlformats.org/officeDocument/2006/relationships/hyperlink" Target="https://www.bursamalaysia.com/sites/5bb54be15f36ca0af339077a/content_entry5bb58dd75f36ca0c2caccbd4/656d3be839fba2364a13f295/files/Cir2023_22_Margin.pdf?1701660977" TargetMode="External"/><Relationship Id="rId5" Type="http://schemas.openxmlformats.org/officeDocument/2006/relationships/hyperlink" Target="https://www.bursamalaysia.com/sites/5bb54be15f36ca0af339077a/content_entry5bb58dd75f36ca0c2caccbd4/63fc30e739fba2174693dd6e/files/Cir2023_07_Margin.pdf?1677473332" TargetMode="External"/><Relationship Id="rId10" Type="http://schemas.openxmlformats.org/officeDocument/2006/relationships/hyperlink" Target="https://www.bursamalaysia.com/sites/5bb54be15f36ca0af339077a/content_entry5bb58dd75f36ca0c2caccbd4/64f7f40b5b711a7766d15b5e/files/Cir2023_14_Margin.pdf?1693972174" TargetMode="External"/><Relationship Id="rId4" Type="http://schemas.openxmlformats.org/officeDocument/2006/relationships/hyperlink" Target="https://www.bursamalaysia.com/sites/5bb54be15f36ca0af339077a/content_entry5bb58dd75f36ca0c2caccbd4/638d6cc139fba20769378258/files/Cir2022_23_Margin_-_F4GM.pdf?1670292106" TargetMode="External"/><Relationship Id="rId9" Type="http://schemas.openxmlformats.org/officeDocument/2006/relationships/hyperlink" Target="https://www.bursamalaysia.com/sites/5bb54be15f36ca0af339077a/content_entry5bb58dd75f36ca0c2caccbd4/64f7f40b5b711a7766d15b5e/files/Cir2023_14_Margin.pdf?1693972174"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microsoft.com/office/2017/10/relationships/threadedComment" Target="../threadedComments/threadedComment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I53"/>
  <sheetViews>
    <sheetView zoomScale="85" zoomScaleNormal="85" workbookViewId="0">
      <pane ySplit="3" topLeftCell="A4" activePane="bottomLeft" state="frozen"/>
      <selection pane="bottomLeft" activeCell="C14" sqref="C14"/>
    </sheetView>
  </sheetViews>
  <sheetFormatPr defaultColWidth="9.36328125" defaultRowHeight="14.5" x14ac:dyDescent="0.35"/>
  <cols>
    <col min="1" max="1" width="4.54296875" style="38" customWidth="1"/>
    <col min="2" max="2" width="29.90625" style="38" customWidth="1"/>
    <col min="3" max="3" width="50.54296875" style="38" bestFit="1" customWidth="1"/>
    <col min="4" max="4" width="18.90625" style="38" bestFit="1" customWidth="1"/>
    <col min="5" max="5" width="6.453125" style="38" customWidth="1"/>
    <col min="6" max="6" width="26.36328125" style="38" customWidth="1"/>
    <col min="7" max="7" width="70.90625" style="38" customWidth="1"/>
    <col min="8" max="8" width="23" style="38" customWidth="1"/>
    <col min="9" max="9" width="69.6328125" style="38" customWidth="1"/>
    <col min="10" max="16384" width="9.36328125" style="38"/>
  </cols>
  <sheetData>
    <row r="1" spans="1:9" x14ac:dyDescent="0.35">
      <c r="A1" s="40"/>
      <c r="B1" s="50" t="s">
        <v>702</v>
      </c>
      <c r="C1" s="39"/>
      <c r="D1" s="39"/>
    </row>
    <row r="2" spans="1:9" ht="5.25" customHeight="1" x14ac:dyDescent="0.35">
      <c r="A2" s="40"/>
      <c r="B2" s="48"/>
      <c r="C2" s="39"/>
      <c r="D2" s="39"/>
    </row>
    <row r="3" spans="1:9" ht="23.5" x14ac:dyDescent="0.35">
      <c r="A3" s="40"/>
      <c r="B3" s="80" t="s">
        <v>585</v>
      </c>
      <c r="C3" s="81"/>
      <c r="D3" s="81"/>
      <c r="E3" s="82"/>
      <c r="F3" s="82"/>
      <c r="G3" s="82"/>
      <c r="H3" s="82"/>
      <c r="I3" s="82"/>
    </row>
    <row r="4" spans="1:9" ht="23.5" x14ac:dyDescent="0.35">
      <c r="A4" s="40"/>
      <c r="B4" s="41"/>
      <c r="C4" s="39"/>
      <c r="D4" s="39"/>
    </row>
    <row r="5" spans="1:9" x14ac:dyDescent="0.35">
      <c r="A5" s="52">
        <v>1</v>
      </c>
      <c r="B5" s="53" t="s">
        <v>589</v>
      </c>
      <c r="C5" s="39"/>
      <c r="D5" s="39"/>
    </row>
    <row r="6" spans="1:9" x14ac:dyDescent="0.35">
      <c r="A6" s="52">
        <v>2</v>
      </c>
      <c r="B6" s="38" t="s">
        <v>628</v>
      </c>
      <c r="C6" s="39"/>
      <c r="D6" s="39"/>
    </row>
    <row r="7" spans="1:9" x14ac:dyDescent="0.35">
      <c r="A7" s="52">
        <v>3</v>
      </c>
      <c r="B7" s="38" t="s">
        <v>629</v>
      </c>
      <c r="C7" s="39"/>
      <c r="D7" s="39"/>
    </row>
    <row r="8" spans="1:9" x14ac:dyDescent="0.35">
      <c r="A8" s="52">
        <v>4</v>
      </c>
      <c r="B8" s="38" t="s">
        <v>590</v>
      </c>
      <c r="C8" s="39"/>
      <c r="D8" s="39"/>
    </row>
    <row r="9" spans="1:9" x14ac:dyDescent="0.35">
      <c r="A9" s="52">
        <v>5</v>
      </c>
      <c r="B9" s="38" t="s">
        <v>706</v>
      </c>
      <c r="C9" s="39"/>
      <c r="D9" s="39"/>
    </row>
    <row r="10" spans="1:9" x14ac:dyDescent="0.35">
      <c r="A10" s="52"/>
      <c r="B10" s="2"/>
      <c r="C10" s="39"/>
      <c r="D10" s="39"/>
    </row>
    <row r="11" spans="1:9" ht="15.5" x14ac:dyDescent="0.35">
      <c r="B11" s="54" t="s">
        <v>580</v>
      </c>
      <c r="C11" s="42"/>
      <c r="D11" s="43"/>
      <c r="F11" s="54" t="s">
        <v>581</v>
      </c>
    </row>
    <row r="12" spans="1:9" x14ac:dyDescent="0.35">
      <c r="B12" s="34" t="s">
        <v>359</v>
      </c>
      <c r="C12" s="35"/>
      <c r="D12" s="37"/>
      <c r="F12" s="34" t="s">
        <v>357</v>
      </c>
      <c r="G12" s="503" t="s">
        <v>605</v>
      </c>
      <c r="H12" s="503"/>
      <c r="I12" s="504"/>
    </row>
    <row r="13" spans="1:9" x14ac:dyDescent="0.35">
      <c r="B13" s="36" t="s">
        <v>344</v>
      </c>
      <c r="C13" s="36" t="s">
        <v>343</v>
      </c>
      <c r="D13" s="36" t="s">
        <v>291</v>
      </c>
      <c r="F13" s="36" t="s">
        <v>345</v>
      </c>
      <c r="G13" s="36" t="s">
        <v>343</v>
      </c>
      <c r="H13" s="36" t="s">
        <v>291</v>
      </c>
      <c r="I13" s="36" t="s">
        <v>358</v>
      </c>
    </row>
    <row r="14" spans="1:9" ht="130" x14ac:dyDescent="0.35">
      <c r="B14" s="59" t="s">
        <v>0</v>
      </c>
      <c r="C14" s="60" t="s">
        <v>613</v>
      </c>
      <c r="D14" s="61">
        <v>43921</v>
      </c>
      <c r="F14" s="59" t="s">
        <v>346</v>
      </c>
      <c r="G14" s="60" t="s">
        <v>364</v>
      </c>
      <c r="H14" s="61">
        <v>43921</v>
      </c>
      <c r="I14" s="64"/>
    </row>
    <row r="15" spans="1:9" ht="39" x14ac:dyDescent="0.35">
      <c r="B15" s="59" t="s">
        <v>2</v>
      </c>
      <c r="C15" s="62" t="s">
        <v>587</v>
      </c>
      <c r="D15" s="63" t="s">
        <v>608</v>
      </c>
      <c r="F15" s="59" t="s">
        <v>349</v>
      </c>
      <c r="G15" s="60" t="s">
        <v>619</v>
      </c>
      <c r="H15" s="65">
        <v>6.805555555555555E-2</v>
      </c>
      <c r="I15" s="66" t="s">
        <v>593</v>
      </c>
    </row>
    <row r="16" spans="1:9" x14ac:dyDescent="0.35">
      <c r="B16" s="59" t="s">
        <v>3</v>
      </c>
      <c r="C16" s="60" t="s">
        <v>614</v>
      </c>
      <c r="D16" s="63"/>
      <c r="F16" s="59" t="s">
        <v>347</v>
      </c>
      <c r="G16" s="60" t="s">
        <v>362</v>
      </c>
      <c r="H16" s="63">
        <v>1</v>
      </c>
      <c r="I16" s="67"/>
    </row>
    <row r="17" spans="2:9" ht="26" x14ac:dyDescent="0.35">
      <c r="B17" s="59" t="s">
        <v>4</v>
      </c>
      <c r="C17" s="60" t="s">
        <v>588</v>
      </c>
      <c r="D17" s="63" t="s">
        <v>607</v>
      </c>
      <c r="F17" s="59" t="s">
        <v>360</v>
      </c>
      <c r="G17" s="60" t="s">
        <v>361</v>
      </c>
      <c r="H17" s="68">
        <v>10000</v>
      </c>
      <c r="I17" s="69" t="s">
        <v>592</v>
      </c>
    </row>
    <row r="18" spans="2:9" ht="52" x14ac:dyDescent="0.35">
      <c r="F18" s="59" t="s">
        <v>348</v>
      </c>
      <c r="G18" s="60" t="s">
        <v>363</v>
      </c>
      <c r="H18" s="70">
        <v>0.995</v>
      </c>
      <c r="I18" s="69" t="s">
        <v>591</v>
      </c>
    </row>
    <row r="19" spans="2:9" ht="26" x14ac:dyDescent="0.35">
      <c r="F19" s="59" t="s">
        <v>43</v>
      </c>
      <c r="G19" s="60" t="s">
        <v>586</v>
      </c>
      <c r="H19" s="70" t="s">
        <v>305</v>
      </c>
      <c r="I19" s="71" t="s">
        <v>615</v>
      </c>
    </row>
    <row r="22" spans="2:9" ht="15.5" x14ac:dyDescent="0.35">
      <c r="B22" s="54" t="s">
        <v>582</v>
      </c>
      <c r="C22" s="45"/>
      <c r="D22" s="44"/>
      <c r="F22" s="54" t="s">
        <v>583</v>
      </c>
    </row>
    <row r="23" spans="2:9" ht="18.5" x14ac:dyDescent="0.35">
      <c r="B23" s="519" t="s">
        <v>578</v>
      </c>
      <c r="C23" s="520"/>
      <c r="D23" s="521"/>
      <c r="E23" s="49" t="s">
        <v>370</v>
      </c>
      <c r="F23" s="58" t="s">
        <v>606</v>
      </c>
      <c r="G23" s="56"/>
      <c r="H23" s="56"/>
      <c r="I23" s="57"/>
    </row>
    <row r="24" spans="2:9" x14ac:dyDescent="0.35">
      <c r="B24" s="522" t="s">
        <v>611</v>
      </c>
      <c r="C24" s="523"/>
      <c r="D24" s="524"/>
      <c r="F24" s="514" t="s">
        <v>603</v>
      </c>
      <c r="G24" s="510" t="s">
        <v>627</v>
      </c>
      <c r="H24" s="510"/>
      <c r="I24" s="511"/>
    </row>
    <row r="25" spans="2:9" ht="24" customHeight="1" x14ac:dyDescent="0.35">
      <c r="B25" s="59" t="s">
        <v>601</v>
      </c>
      <c r="C25" s="508" t="s">
        <v>622</v>
      </c>
      <c r="D25" s="509"/>
      <c r="F25" s="515"/>
      <c r="G25" s="512"/>
      <c r="H25" s="512"/>
      <c r="I25" s="513"/>
    </row>
    <row r="26" spans="2:9" ht="26" x14ac:dyDescent="0.35">
      <c r="B26" s="59" t="s">
        <v>292</v>
      </c>
      <c r="C26" s="508" t="s">
        <v>623</v>
      </c>
      <c r="D26" s="509"/>
      <c r="F26" s="72" t="s">
        <v>577</v>
      </c>
      <c r="G26" s="73" t="s">
        <v>690</v>
      </c>
      <c r="H26" s="73"/>
      <c r="I26" s="74"/>
    </row>
    <row r="27" spans="2:9" x14ac:dyDescent="0.35">
      <c r="B27" s="59" t="s">
        <v>290</v>
      </c>
      <c r="C27" s="508" t="s">
        <v>620</v>
      </c>
      <c r="D27" s="509"/>
      <c r="F27" s="75" t="s">
        <v>604</v>
      </c>
      <c r="G27" s="76" t="s">
        <v>617</v>
      </c>
      <c r="H27" s="76"/>
      <c r="I27" s="77"/>
    </row>
    <row r="28" spans="2:9" x14ac:dyDescent="0.35">
      <c r="B28" s="59" t="s">
        <v>292</v>
      </c>
      <c r="C28" s="508" t="s">
        <v>621</v>
      </c>
      <c r="D28" s="509"/>
    </row>
    <row r="29" spans="2:9" x14ac:dyDescent="0.35">
      <c r="B29" s="533" t="s">
        <v>602</v>
      </c>
      <c r="C29" s="534"/>
      <c r="D29" s="535"/>
    </row>
    <row r="30" spans="2:9" x14ac:dyDescent="0.35">
      <c r="B30" s="530" t="s">
        <v>576</v>
      </c>
      <c r="C30" s="531"/>
      <c r="D30" s="532"/>
    </row>
    <row r="32" spans="2:9" ht="15.5" x14ac:dyDescent="0.35">
      <c r="B32" s="54" t="s">
        <v>584</v>
      </c>
      <c r="C32" s="47"/>
      <c r="D32" s="46"/>
    </row>
    <row r="33" spans="2:7" ht="18.5" x14ac:dyDescent="0.35">
      <c r="B33" s="536" t="s">
        <v>579</v>
      </c>
      <c r="C33" s="537"/>
      <c r="D33" s="538"/>
    </row>
    <row r="34" spans="2:7" x14ac:dyDescent="0.35">
      <c r="B34" s="525" t="s">
        <v>610</v>
      </c>
      <c r="C34" s="526"/>
      <c r="D34" s="527"/>
    </row>
    <row r="35" spans="2:7" x14ac:dyDescent="0.35">
      <c r="B35" s="78" t="s">
        <v>600</v>
      </c>
      <c r="C35" s="528" t="s">
        <v>624</v>
      </c>
      <c r="D35" s="529"/>
    </row>
    <row r="36" spans="2:7" ht="20.25" customHeight="1" x14ac:dyDescent="0.35">
      <c r="B36" s="59" t="s">
        <v>292</v>
      </c>
      <c r="C36" s="508" t="s">
        <v>625</v>
      </c>
      <c r="D36" s="509"/>
    </row>
    <row r="37" spans="2:7" ht="46.5" customHeight="1" x14ac:dyDescent="0.35">
      <c r="B37" s="59" t="s">
        <v>609</v>
      </c>
      <c r="C37" s="508" t="s">
        <v>618</v>
      </c>
      <c r="D37" s="509"/>
      <c r="G37" s="51"/>
    </row>
    <row r="38" spans="2:7" x14ac:dyDescent="0.35">
      <c r="B38" s="530" t="s">
        <v>576</v>
      </c>
      <c r="C38" s="531"/>
      <c r="D38" s="532"/>
    </row>
    <row r="40" spans="2:7" ht="15.5" x14ac:dyDescent="0.35">
      <c r="B40" s="54" t="s">
        <v>684</v>
      </c>
      <c r="C40" s="46"/>
      <c r="D40" s="46"/>
    </row>
    <row r="41" spans="2:7" ht="15.5" x14ac:dyDescent="0.35">
      <c r="B41" s="516" t="s">
        <v>294</v>
      </c>
      <c r="C41" s="517"/>
      <c r="D41" s="518"/>
    </row>
    <row r="42" spans="2:7" x14ac:dyDescent="0.35">
      <c r="B42" s="505" t="s">
        <v>596</v>
      </c>
      <c r="C42" s="506"/>
      <c r="D42" s="507"/>
    </row>
    <row r="43" spans="2:7" x14ac:dyDescent="0.35">
      <c r="B43" s="505" t="s">
        <v>616</v>
      </c>
      <c r="C43" s="506"/>
      <c r="D43" s="507"/>
    </row>
    <row r="44" spans="2:7" x14ac:dyDescent="0.35">
      <c r="B44" s="505" t="s">
        <v>612</v>
      </c>
      <c r="C44" s="506"/>
      <c r="D44" s="507"/>
    </row>
    <row r="45" spans="2:7" x14ac:dyDescent="0.35">
      <c r="B45" s="505" t="s">
        <v>597</v>
      </c>
      <c r="C45" s="506"/>
      <c r="D45" s="507"/>
    </row>
    <row r="46" spans="2:7" x14ac:dyDescent="0.35">
      <c r="B46" s="505" t="s">
        <v>598</v>
      </c>
      <c r="C46" s="506"/>
      <c r="D46" s="507"/>
    </row>
    <row r="47" spans="2:7" ht="29" customHeight="1" x14ac:dyDescent="0.35">
      <c r="B47" s="505" t="s">
        <v>599</v>
      </c>
      <c r="C47" s="506"/>
      <c r="D47" s="507"/>
    </row>
    <row r="48" spans="2:7" ht="93.75" customHeight="1" x14ac:dyDescent="0.35">
      <c r="B48" s="505" t="s">
        <v>691</v>
      </c>
      <c r="C48" s="506"/>
      <c r="D48" s="507"/>
    </row>
    <row r="50" spans="2:8" ht="15.5" x14ac:dyDescent="0.35">
      <c r="B50" s="54" t="s">
        <v>683</v>
      </c>
    </row>
    <row r="51" spans="2:8" x14ac:dyDescent="0.35">
      <c r="B51" s="104" t="s">
        <v>673</v>
      </c>
      <c r="C51" s="105" t="s">
        <v>343</v>
      </c>
      <c r="D51" s="105"/>
      <c r="E51" s="105"/>
      <c r="F51" s="105"/>
      <c r="G51" s="105"/>
      <c r="H51" s="106"/>
    </row>
    <row r="52" spans="2:8" x14ac:dyDescent="0.35">
      <c r="B52" s="100" t="s">
        <v>379</v>
      </c>
      <c r="C52" s="101" t="s">
        <v>685</v>
      </c>
      <c r="D52" s="102"/>
      <c r="E52" s="102"/>
      <c r="F52" s="102"/>
      <c r="G52" s="102"/>
      <c r="H52" s="103"/>
    </row>
    <row r="53" spans="2:8" x14ac:dyDescent="0.35">
      <c r="B53" s="100" t="s">
        <v>383</v>
      </c>
      <c r="C53" s="101" t="s">
        <v>689</v>
      </c>
      <c r="D53" s="102"/>
      <c r="E53" s="102"/>
      <c r="F53" s="102"/>
      <c r="G53" s="102"/>
      <c r="H53" s="103"/>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5"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4"/>
  <sheetViews>
    <sheetView zoomScale="70" zoomScaleNormal="70" zoomScaleSheetLayoutView="70" workbookViewId="0">
      <pane xSplit="2" ySplit="1" topLeftCell="R2" activePane="bottomRight" state="frozen"/>
      <selection pane="topRight" activeCell="C1" sqref="C1"/>
      <selection pane="bottomLeft" activeCell="A3" sqref="A3"/>
      <selection pane="bottomRight" activeCell="Z2" sqref="Z2"/>
    </sheetView>
  </sheetViews>
  <sheetFormatPr defaultColWidth="9.08984375" defaultRowHeight="14.5" x14ac:dyDescent="0.35"/>
  <cols>
    <col min="1" max="1" width="20.6328125" style="87" bestFit="1" customWidth="1"/>
    <col min="2" max="2" width="18.90625" style="30" bestFit="1" customWidth="1"/>
    <col min="3" max="3" width="33.90625" style="28" customWidth="1"/>
    <col min="4" max="4" width="48.54296875" style="28" customWidth="1"/>
    <col min="5" max="5" width="26.453125" style="28" customWidth="1"/>
    <col min="6" max="6" width="23" style="30" customWidth="1"/>
    <col min="7" max="7" width="35.08984375" style="30" customWidth="1"/>
    <col min="8" max="8" width="18.54296875" style="30" customWidth="1"/>
    <col min="9" max="9" width="17.36328125" style="30" customWidth="1"/>
    <col min="10" max="10" width="35" style="28" customWidth="1"/>
    <col min="11" max="11" width="38.36328125" style="28" customWidth="1"/>
    <col min="12" max="12" width="60.6328125" style="28" customWidth="1"/>
    <col min="13" max="13" width="31" style="30" customWidth="1"/>
    <col min="14" max="14" width="14.453125" style="30" customWidth="1"/>
    <col min="15" max="15" width="13.08984375" style="30" customWidth="1"/>
    <col min="16" max="16" width="35" style="30" customWidth="1"/>
    <col min="17" max="17" width="38.08984375" style="30" customWidth="1"/>
    <col min="18" max="18" width="60.6328125" style="30" customWidth="1"/>
    <col min="19" max="19" width="31" style="30" customWidth="1"/>
    <col min="20" max="20" width="14.453125" style="30" customWidth="1"/>
    <col min="21" max="21" width="13.08984375" style="30" customWidth="1"/>
    <col min="22" max="22" width="39.6328125" style="30" customWidth="1"/>
    <col min="23" max="23" width="56.54296875" style="30" customWidth="1"/>
    <col min="24" max="24" width="60.6328125" style="30" customWidth="1"/>
    <col min="25" max="16384" width="9.08984375" style="30"/>
  </cols>
  <sheetData>
    <row r="1" spans="1:24" s="86" customFormat="1" ht="21" x14ac:dyDescent="0.35">
      <c r="A1" s="83" t="s">
        <v>0</v>
      </c>
      <c r="B1" s="84" t="s">
        <v>323</v>
      </c>
      <c r="C1" s="85" t="s">
        <v>324</v>
      </c>
      <c r="D1" s="85" t="s">
        <v>325</v>
      </c>
      <c r="E1" s="85" t="s">
        <v>366</v>
      </c>
      <c r="F1" s="97" t="s">
        <v>654</v>
      </c>
      <c r="G1" s="97" t="s">
        <v>649</v>
      </c>
      <c r="H1" s="97" t="s">
        <v>651</v>
      </c>
      <c r="I1" s="97" t="s">
        <v>658</v>
      </c>
      <c r="J1" s="98" t="s">
        <v>650</v>
      </c>
      <c r="K1" s="98" t="s">
        <v>655</v>
      </c>
      <c r="L1" s="98" t="s">
        <v>656</v>
      </c>
      <c r="M1" s="97" t="s">
        <v>653</v>
      </c>
      <c r="N1" s="97" t="s">
        <v>657</v>
      </c>
      <c r="O1" s="97" t="s">
        <v>659</v>
      </c>
      <c r="P1" s="98" t="s">
        <v>660</v>
      </c>
      <c r="Q1" s="98" t="s">
        <v>661</v>
      </c>
      <c r="R1" s="98" t="s">
        <v>662</v>
      </c>
      <c r="S1" s="97" t="s">
        <v>652</v>
      </c>
      <c r="T1" s="97" t="s">
        <v>663</v>
      </c>
      <c r="U1" s="97" t="s">
        <v>664</v>
      </c>
      <c r="V1" s="98" t="s">
        <v>665</v>
      </c>
      <c r="W1" s="98" t="s">
        <v>666</v>
      </c>
      <c r="X1" s="98" t="s">
        <v>667</v>
      </c>
    </row>
    <row r="2" spans="1:24" ht="72.5" x14ac:dyDescent="0.35">
      <c r="A2" s="107">
        <v>43921</v>
      </c>
      <c r="B2" s="108" t="s">
        <v>371</v>
      </c>
      <c r="C2" s="109" t="s">
        <v>7</v>
      </c>
      <c r="D2" s="109" t="s">
        <v>8</v>
      </c>
      <c r="E2" s="109" t="s">
        <v>9</v>
      </c>
      <c r="F2" s="27" t="s">
        <v>668</v>
      </c>
      <c r="G2" s="27"/>
      <c r="H2" s="27" t="s">
        <v>288</v>
      </c>
      <c r="I2" s="88" t="s">
        <v>287</v>
      </c>
      <c r="J2" s="16"/>
      <c r="K2" s="89">
        <v>100000</v>
      </c>
      <c r="L2" s="99">
        <f>VLOOKUP($B2,QualitativeNotes!B:C,2,FALSE)</f>
        <v>0</v>
      </c>
      <c r="M2" s="27"/>
      <c r="N2" s="27" t="s">
        <v>288</v>
      </c>
      <c r="O2" s="88" t="s">
        <v>287</v>
      </c>
      <c r="P2" s="16"/>
      <c r="Q2" s="89">
        <v>100000</v>
      </c>
      <c r="R2" s="99">
        <f>VLOOKUP($B2,QualitativeNotes!B:C,2,FALSE)</f>
        <v>0</v>
      </c>
      <c r="S2" s="27"/>
      <c r="T2" s="27" t="s">
        <v>288</v>
      </c>
      <c r="U2" s="88" t="s">
        <v>287</v>
      </c>
      <c r="V2" s="16"/>
      <c r="W2" s="89">
        <v>100000</v>
      </c>
      <c r="X2" s="99">
        <f>VLOOKUP($B2,QualitativeNotes!B:C,2,FALSE)</f>
        <v>0</v>
      </c>
    </row>
    <row r="3" spans="1:24" ht="72.5" x14ac:dyDescent="0.35">
      <c r="A3" s="107">
        <v>43921</v>
      </c>
      <c r="B3" s="108" t="s">
        <v>372</v>
      </c>
      <c r="C3" s="109" t="s">
        <v>7</v>
      </c>
      <c r="D3" s="109" t="s">
        <v>12</v>
      </c>
      <c r="E3" s="109" t="s">
        <v>9</v>
      </c>
      <c r="F3" s="27" t="s">
        <v>668</v>
      </c>
      <c r="G3" s="27"/>
      <c r="H3" s="27" t="s">
        <v>288</v>
      </c>
      <c r="I3" s="88" t="s">
        <v>287</v>
      </c>
      <c r="J3" s="16"/>
      <c r="K3" s="89">
        <v>100000</v>
      </c>
      <c r="L3" s="99">
        <f>VLOOKUP(B3,QualitativeNotes!B:C,2,FALSE)</f>
        <v>0</v>
      </c>
      <c r="M3" s="27"/>
      <c r="N3" s="27" t="s">
        <v>288</v>
      </c>
      <c r="O3" s="88" t="s">
        <v>287</v>
      </c>
      <c r="P3" s="16"/>
      <c r="Q3" s="89">
        <v>100000</v>
      </c>
      <c r="R3" s="99">
        <f>VLOOKUP($B3,QualitativeNotes!B:C,2,FALSE)</f>
        <v>0</v>
      </c>
      <c r="S3" s="27"/>
      <c r="T3" s="27" t="s">
        <v>288</v>
      </c>
      <c r="U3" s="88" t="s">
        <v>287</v>
      </c>
      <c r="V3" s="16"/>
      <c r="W3" s="89">
        <v>100000</v>
      </c>
      <c r="X3" s="99">
        <f>VLOOKUP($B3,QualitativeNotes!B:C,2,FALSE)</f>
        <v>0</v>
      </c>
    </row>
    <row r="4" spans="1:24" ht="72.5" x14ac:dyDescent="0.35">
      <c r="A4" s="107">
        <v>43921</v>
      </c>
      <c r="B4" s="108" t="s">
        <v>373</v>
      </c>
      <c r="C4" s="109" t="s">
        <v>7</v>
      </c>
      <c r="D4" s="109" t="s">
        <v>13</v>
      </c>
      <c r="E4" s="109" t="s">
        <v>9</v>
      </c>
      <c r="F4" s="27" t="s">
        <v>668</v>
      </c>
      <c r="G4" s="27"/>
      <c r="H4" s="27" t="s">
        <v>288</v>
      </c>
      <c r="I4" s="88" t="s">
        <v>287</v>
      </c>
      <c r="J4" s="16"/>
      <c r="K4" s="89">
        <v>100000</v>
      </c>
      <c r="L4" s="99">
        <f>VLOOKUP(B4,QualitativeNotes!B:C,2,FALSE)</f>
        <v>0</v>
      </c>
      <c r="M4" s="27"/>
      <c r="N4" s="27" t="s">
        <v>288</v>
      </c>
      <c r="O4" s="88" t="s">
        <v>287</v>
      </c>
      <c r="P4" s="16"/>
      <c r="Q4" s="89">
        <v>100000</v>
      </c>
      <c r="R4" s="99">
        <f>VLOOKUP($B4,QualitativeNotes!B:C,2,FALSE)</f>
        <v>0</v>
      </c>
      <c r="S4" s="27"/>
      <c r="T4" s="27" t="s">
        <v>288</v>
      </c>
      <c r="U4" s="88" t="s">
        <v>287</v>
      </c>
      <c r="V4" s="16"/>
      <c r="W4" s="89">
        <v>100000</v>
      </c>
      <c r="X4" s="99">
        <f>VLOOKUP($B4,QualitativeNotes!B:C,2,FALSE)</f>
        <v>0</v>
      </c>
    </row>
    <row r="5" spans="1:24" ht="72.5" x14ac:dyDescent="0.35">
      <c r="A5" s="107">
        <v>43921</v>
      </c>
      <c r="B5" s="108" t="s">
        <v>374</v>
      </c>
      <c r="C5" s="109" t="s">
        <v>7</v>
      </c>
      <c r="D5" s="109" t="s">
        <v>14</v>
      </c>
      <c r="E5" s="109" t="s">
        <v>9</v>
      </c>
      <c r="F5" s="27" t="s">
        <v>668</v>
      </c>
      <c r="G5" s="27"/>
      <c r="H5" s="27" t="s">
        <v>288</v>
      </c>
      <c r="I5" s="88" t="s">
        <v>287</v>
      </c>
      <c r="J5" s="16"/>
      <c r="K5" s="89">
        <v>100000</v>
      </c>
      <c r="L5" s="99">
        <f>VLOOKUP(B5,QualitativeNotes!B:C,2,FALSE)</f>
        <v>0</v>
      </c>
      <c r="M5" s="27"/>
      <c r="N5" s="27" t="s">
        <v>288</v>
      </c>
      <c r="O5" s="88" t="s">
        <v>287</v>
      </c>
      <c r="P5" s="16"/>
      <c r="Q5" s="89">
        <v>100000</v>
      </c>
      <c r="R5" s="99">
        <f>VLOOKUP($B5,QualitativeNotes!B:C,2,FALSE)</f>
        <v>0</v>
      </c>
      <c r="S5" s="27"/>
      <c r="T5" s="27" t="s">
        <v>288</v>
      </c>
      <c r="U5" s="88" t="s">
        <v>287</v>
      </c>
      <c r="V5" s="16"/>
      <c r="W5" s="89">
        <v>100000</v>
      </c>
      <c r="X5" s="99">
        <f>VLOOKUP($B5,QualitativeNotes!B:C,2,FALSE)</f>
        <v>0</v>
      </c>
    </row>
    <row r="6" spans="1:24" ht="72.5" x14ac:dyDescent="0.35">
      <c r="A6" s="107">
        <v>43921</v>
      </c>
      <c r="B6" s="108" t="s">
        <v>375</v>
      </c>
      <c r="C6" s="109" t="s">
        <v>7</v>
      </c>
      <c r="D6" s="109" t="s">
        <v>15</v>
      </c>
      <c r="E6" s="109" t="s">
        <v>9</v>
      </c>
      <c r="F6" s="27" t="s">
        <v>668</v>
      </c>
      <c r="G6" s="27"/>
      <c r="H6" s="27" t="s">
        <v>288</v>
      </c>
      <c r="I6" s="88" t="s">
        <v>287</v>
      </c>
      <c r="J6" s="16"/>
      <c r="K6" s="89">
        <v>100000</v>
      </c>
      <c r="L6" s="99">
        <f>VLOOKUP(B6,QualitativeNotes!B:C,2,FALSE)</f>
        <v>0</v>
      </c>
      <c r="M6" s="27"/>
      <c r="N6" s="27" t="s">
        <v>288</v>
      </c>
      <c r="O6" s="88" t="s">
        <v>287</v>
      </c>
      <c r="P6" s="16"/>
      <c r="Q6" s="89">
        <v>100000</v>
      </c>
      <c r="R6" s="99">
        <f>VLOOKUP($B6,QualitativeNotes!B:C,2,FALSE)</f>
        <v>0</v>
      </c>
      <c r="S6" s="27"/>
      <c r="T6" s="27" t="s">
        <v>288</v>
      </c>
      <c r="U6" s="88" t="s">
        <v>287</v>
      </c>
      <c r="V6" s="16"/>
      <c r="W6" s="89">
        <v>100000</v>
      </c>
      <c r="X6" s="99">
        <f>VLOOKUP($B6,QualitativeNotes!B:C,2,FALSE)</f>
        <v>0</v>
      </c>
    </row>
    <row r="7" spans="1:24" ht="72.5" x14ac:dyDescent="0.35">
      <c r="A7" s="107">
        <v>43921</v>
      </c>
      <c r="B7" s="108" t="s">
        <v>376</v>
      </c>
      <c r="C7" s="109" t="s">
        <v>7</v>
      </c>
      <c r="D7" s="109" t="s">
        <v>16</v>
      </c>
      <c r="E7" s="109" t="s">
        <v>9</v>
      </c>
      <c r="F7" s="27" t="s">
        <v>668</v>
      </c>
      <c r="G7" s="27"/>
      <c r="H7" s="27" t="s">
        <v>288</v>
      </c>
      <c r="I7" s="88" t="s">
        <v>287</v>
      </c>
      <c r="J7" s="16"/>
      <c r="K7" s="89">
        <v>100000</v>
      </c>
      <c r="L7" s="99">
        <f>VLOOKUP(B7,QualitativeNotes!B:C,2,FALSE)</f>
        <v>0</v>
      </c>
      <c r="M7" s="27"/>
      <c r="N7" s="27" t="s">
        <v>288</v>
      </c>
      <c r="O7" s="88" t="s">
        <v>287</v>
      </c>
      <c r="P7" s="16"/>
      <c r="Q7" s="89">
        <v>100000</v>
      </c>
      <c r="R7" s="99">
        <f>VLOOKUP($B7,QualitativeNotes!B:C,2,FALSE)</f>
        <v>0</v>
      </c>
      <c r="S7" s="27"/>
      <c r="T7" s="27" t="s">
        <v>288</v>
      </c>
      <c r="U7" s="88" t="s">
        <v>287</v>
      </c>
      <c r="V7" s="16"/>
      <c r="W7" s="89">
        <v>100000</v>
      </c>
      <c r="X7" s="99">
        <f>VLOOKUP($B7,QualitativeNotes!B:C,2,FALSE)</f>
        <v>0</v>
      </c>
    </row>
    <row r="8" spans="1:24" ht="72.5" x14ac:dyDescent="0.35">
      <c r="A8" s="107">
        <v>43921</v>
      </c>
      <c r="B8" s="108" t="s">
        <v>377</v>
      </c>
      <c r="C8" s="109" t="s">
        <v>7</v>
      </c>
      <c r="D8" s="109" t="s">
        <v>17</v>
      </c>
      <c r="E8" s="109" t="s">
        <v>9</v>
      </c>
      <c r="F8" s="27" t="s">
        <v>668</v>
      </c>
      <c r="G8" s="27"/>
      <c r="H8" s="27" t="s">
        <v>288</v>
      </c>
      <c r="I8" s="88" t="s">
        <v>287</v>
      </c>
      <c r="J8" s="16"/>
      <c r="K8" s="89">
        <v>100000</v>
      </c>
      <c r="L8" s="99">
        <f>VLOOKUP(B8,QualitativeNotes!B:C,2,FALSE)</f>
        <v>0</v>
      </c>
      <c r="M8" s="27"/>
      <c r="N8" s="27" t="s">
        <v>288</v>
      </c>
      <c r="O8" s="88" t="s">
        <v>287</v>
      </c>
      <c r="P8" s="16"/>
      <c r="Q8" s="89">
        <v>100000</v>
      </c>
      <c r="R8" s="99">
        <f>VLOOKUP($B8,QualitativeNotes!B:C,2,FALSE)</f>
        <v>0</v>
      </c>
      <c r="S8" s="27"/>
      <c r="T8" s="27" t="s">
        <v>288</v>
      </c>
      <c r="U8" s="88" t="s">
        <v>287</v>
      </c>
      <c r="V8" s="16"/>
      <c r="W8" s="89">
        <v>100000</v>
      </c>
      <c r="X8" s="99">
        <f>VLOOKUP($B8,QualitativeNotes!B:C,2,FALSE)</f>
        <v>0</v>
      </c>
    </row>
    <row r="9" spans="1:24" ht="72.5" x14ac:dyDescent="0.35">
      <c r="A9" s="107">
        <v>43921</v>
      </c>
      <c r="B9" s="108" t="s">
        <v>378</v>
      </c>
      <c r="C9" s="109" t="s">
        <v>7</v>
      </c>
      <c r="D9" s="109" t="s">
        <v>18</v>
      </c>
      <c r="E9" s="109" t="s">
        <v>9</v>
      </c>
      <c r="F9" s="27" t="s">
        <v>668</v>
      </c>
      <c r="G9" s="27"/>
      <c r="H9" s="27" t="s">
        <v>288</v>
      </c>
      <c r="I9" s="88" t="s">
        <v>287</v>
      </c>
      <c r="J9" s="16"/>
      <c r="K9" s="89">
        <v>100000</v>
      </c>
      <c r="L9" s="99">
        <f>VLOOKUP(B9,QualitativeNotes!B:C,2,FALSE)</f>
        <v>0</v>
      </c>
      <c r="M9" s="27"/>
      <c r="N9" s="27" t="s">
        <v>288</v>
      </c>
      <c r="O9" s="88" t="s">
        <v>287</v>
      </c>
      <c r="P9" s="16"/>
      <c r="Q9" s="89">
        <v>100000</v>
      </c>
      <c r="R9" s="99">
        <f>VLOOKUP($B9,QualitativeNotes!B:C,2,FALSE)</f>
        <v>0</v>
      </c>
      <c r="S9" s="27"/>
      <c r="T9" s="27" t="s">
        <v>288</v>
      </c>
      <c r="U9" s="88" t="s">
        <v>287</v>
      </c>
      <c r="V9" s="16"/>
      <c r="W9" s="89">
        <v>100000</v>
      </c>
      <c r="X9" s="99">
        <f>VLOOKUP($B9,QualitativeNotes!B:C,2,FALSE)</f>
        <v>0</v>
      </c>
    </row>
    <row r="10" spans="1:24" ht="87" x14ac:dyDescent="0.35">
      <c r="A10" s="107">
        <v>43921</v>
      </c>
      <c r="B10" s="108" t="s">
        <v>379</v>
      </c>
      <c r="C10" s="109" t="s">
        <v>7</v>
      </c>
      <c r="D10" s="109" t="s">
        <v>19</v>
      </c>
      <c r="E10" s="109" t="s">
        <v>43</v>
      </c>
      <c r="F10" s="27" t="s">
        <v>668</v>
      </c>
      <c r="G10" s="27"/>
      <c r="H10" s="27" t="s">
        <v>288</v>
      </c>
      <c r="I10" s="88" t="s">
        <v>287</v>
      </c>
      <c r="J10" s="16"/>
      <c r="K10" s="26" t="s">
        <v>675</v>
      </c>
      <c r="L10" s="99">
        <f>VLOOKUP(B10,QualitativeNotes!B:C,2,FALSE)</f>
        <v>0</v>
      </c>
      <c r="M10" s="27"/>
      <c r="N10" s="27" t="s">
        <v>288</v>
      </c>
      <c r="O10" s="88" t="s">
        <v>287</v>
      </c>
      <c r="P10" s="16"/>
      <c r="Q10" s="26" t="s">
        <v>675</v>
      </c>
      <c r="R10" s="99">
        <f>VLOOKUP($B10,QualitativeNotes!B:C,2,FALSE)</f>
        <v>0</v>
      </c>
      <c r="S10" s="27"/>
      <c r="T10" s="27" t="s">
        <v>288</v>
      </c>
      <c r="U10" s="88" t="s">
        <v>287</v>
      </c>
      <c r="V10" s="16"/>
      <c r="W10" s="26" t="s">
        <v>675</v>
      </c>
      <c r="X10" s="99">
        <f>VLOOKUP($B10,QualitativeNotes!B:C,2,FALSE)</f>
        <v>0</v>
      </c>
    </row>
    <row r="11" spans="1:24" ht="72.5" x14ac:dyDescent="0.35">
      <c r="A11" s="107">
        <v>43921</v>
      </c>
      <c r="B11" s="108" t="s">
        <v>380</v>
      </c>
      <c r="C11" s="109" t="s">
        <v>7</v>
      </c>
      <c r="D11" s="109" t="s">
        <v>20</v>
      </c>
      <c r="E11" s="109" t="s">
        <v>9</v>
      </c>
      <c r="F11" s="27" t="s">
        <v>668</v>
      </c>
      <c r="G11" s="27"/>
      <c r="H11" s="27" t="s">
        <v>288</v>
      </c>
      <c r="I11" s="88" t="s">
        <v>287</v>
      </c>
      <c r="J11" s="16"/>
      <c r="K11" s="89">
        <v>100000</v>
      </c>
      <c r="L11" s="99">
        <f>VLOOKUP(B11,QualitativeNotes!B:C,2,FALSE)</f>
        <v>0</v>
      </c>
      <c r="M11" s="27"/>
      <c r="N11" s="27" t="s">
        <v>288</v>
      </c>
      <c r="O11" s="88" t="s">
        <v>287</v>
      </c>
      <c r="P11" s="16"/>
      <c r="Q11" s="89">
        <v>100000</v>
      </c>
      <c r="R11" s="99">
        <f>VLOOKUP($B11,QualitativeNotes!B:C,2,FALSE)</f>
        <v>0</v>
      </c>
      <c r="S11" s="27"/>
      <c r="T11" s="27" t="s">
        <v>288</v>
      </c>
      <c r="U11" s="88" t="s">
        <v>287</v>
      </c>
      <c r="V11" s="16"/>
      <c r="W11" s="89">
        <v>100000</v>
      </c>
      <c r="X11" s="99">
        <f>VLOOKUP($B11,QualitativeNotes!B:C,2,FALSE)</f>
        <v>0</v>
      </c>
    </row>
    <row r="12" spans="1:24" ht="29" x14ac:dyDescent="0.35">
      <c r="A12" s="107">
        <v>43921</v>
      </c>
      <c r="B12" s="108" t="s">
        <v>381</v>
      </c>
      <c r="C12" s="109" t="s">
        <v>21</v>
      </c>
      <c r="D12" s="109" t="s">
        <v>22</v>
      </c>
      <c r="E12" s="109" t="s">
        <v>23</v>
      </c>
      <c r="F12" s="27" t="s">
        <v>668</v>
      </c>
      <c r="G12" s="27"/>
      <c r="H12" s="27" t="s">
        <v>288</v>
      </c>
      <c r="I12" s="88" t="s">
        <v>287</v>
      </c>
      <c r="J12" s="16"/>
      <c r="K12" s="89">
        <v>100000</v>
      </c>
      <c r="L12" s="99">
        <f>VLOOKUP(B12,QualitativeNotes!B:C,2,FALSE)</f>
        <v>0</v>
      </c>
      <c r="M12" s="27"/>
      <c r="N12" s="27" t="s">
        <v>288</v>
      </c>
      <c r="O12" s="88" t="s">
        <v>287</v>
      </c>
      <c r="P12" s="16"/>
      <c r="Q12" s="89">
        <v>100000</v>
      </c>
      <c r="R12" s="99">
        <f>VLOOKUP($B12,QualitativeNotes!B:C,2,FALSE)</f>
        <v>0</v>
      </c>
      <c r="S12" s="27"/>
      <c r="T12" s="27" t="s">
        <v>288</v>
      </c>
      <c r="U12" s="88" t="s">
        <v>287</v>
      </c>
      <c r="V12" s="16"/>
      <c r="W12" s="89">
        <v>100000</v>
      </c>
      <c r="X12" s="99">
        <f>VLOOKUP($B12,QualitativeNotes!B:C,2,FALSE)</f>
        <v>0</v>
      </c>
    </row>
    <row r="13" spans="1:24" ht="58" x14ac:dyDescent="0.35">
      <c r="A13" s="107">
        <v>43921</v>
      </c>
      <c r="B13" s="108" t="s">
        <v>492</v>
      </c>
      <c r="C13" s="109" t="s">
        <v>24</v>
      </c>
      <c r="D13" s="109" t="s">
        <v>25</v>
      </c>
      <c r="E13" s="109" t="s">
        <v>9</v>
      </c>
      <c r="F13" s="27" t="s">
        <v>668</v>
      </c>
      <c r="G13" s="27"/>
      <c r="H13" s="27" t="s">
        <v>288</v>
      </c>
      <c r="I13" s="88" t="s">
        <v>287</v>
      </c>
      <c r="J13" s="16" t="s">
        <v>310</v>
      </c>
      <c r="K13" s="89">
        <v>100000</v>
      </c>
      <c r="L13" s="99">
        <f>VLOOKUP(B13,QualitativeNotes!B:C,2,FALSE)</f>
        <v>0</v>
      </c>
      <c r="M13" s="27"/>
      <c r="N13" s="27" t="s">
        <v>288</v>
      </c>
      <c r="O13" s="88" t="s">
        <v>287</v>
      </c>
      <c r="P13" s="16" t="s">
        <v>310</v>
      </c>
      <c r="Q13" s="89">
        <v>100000</v>
      </c>
      <c r="R13" s="99">
        <f>VLOOKUP($B13,QualitativeNotes!B:C,2,FALSE)</f>
        <v>0</v>
      </c>
      <c r="S13" s="27"/>
      <c r="T13" s="27" t="s">
        <v>288</v>
      </c>
      <c r="U13" s="88" t="s">
        <v>287</v>
      </c>
      <c r="V13" s="16" t="s">
        <v>310</v>
      </c>
      <c r="W13" s="89">
        <v>100000</v>
      </c>
      <c r="X13" s="99">
        <f>VLOOKUP($B13,QualitativeNotes!B:C,2,FALSE)</f>
        <v>0</v>
      </c>
    </row>
    <row r="14" spans="1:24" ht="58" x14ac:dyDescent="0.35">
      <c r="A14" s="107">
        <v>43921</v>
      </c>
      <c r="B14" s="108" t="s">
        <v>492</v>
      </c>
      <c r="C14" s="109" t="s">
        <v>24</v>
      </c>
      <c r="D14" s="109" t="s">
        <v>25</v>
      </c>
      <c r="E14" s="109" t="s">
        <v>9</v>
      </c>
      <c r="F14" s="27" t="s">
        <v>668</v>
      </c>
      <c r="G14" s="27"/>
      <c r="H14" s="27" t="s">
        <v>288</v>
      </c>
      <c r="I14" s="88" t="s">
        <v>287</v>
      </c>
      <c r="J14" s="16" t="s">
        <v>311</v>
      </c>
      <c r="K14" s="89">
        <v>100000</v>
      </c>
      <c r="L14" s="99">
        <f>VLOOKUP(B14,QualitativeNotes!B:C,2,FALSE)</f>
        <v>0</v>
      </c>
      <c r="M14" s="27"/>
      <c r="N14" s="27" t="s">
        <v>288</v>
      </c>
      <c r="O14" s="88" t="s">
        <v>287</v>
      </c>
      <c r="P14" s="16" t="s">
        <v>311</v>
      </c>
      <c r="Q14" s="89">
        <v>100000</v>
      </c>
      <c r="R14" s="99">
        <f>VLOOKUP($B14,QualitativeNotes!B:C,2,FALSE)</f>
        <v>0</v>
      </c>
      <c r="S14" s="27"/>
      <c r="T14" s="27" t="s">
        <v>288</v>
      </c>
      <c r="U14" s="88" t="s">
        <v>287</v>
      </c>
      <c r="V14" s="16" t="s">
        <v>311</v>
      </c>
      <c r="W14" s="89">
        <v>100000</v>
      </c>
      <c r="X14" s="99">
        <f>VLOOKUP($B14,QualitativeNotes!B:C,2,FALSE)</f>
        <v>0</v>
      </c>
    </row>
    <row r="15" spans="1:24" ht="58" x14ac:dyDescent="0.35">
      <c r="A15" s="107">
        <v>43921</v>
      </c>
      <c r="B15" s="108" t="s">
        <v>493</v>
      </c>
      <c r="C15" s="109" t="s">
        <v>24</v>
      </c>
      <c r="D15" s="109" t="s">
        <v>27</v>
      </c>
      <c r="E15" s="109" t="s">
        <v>9</v>
      </c>
      <c r="F15" s="27" t="s">
        <v>668</v>
      </c>
      <c r="G15" s="27"/>
      <c r="H15" s="27" t="s">
        <v>288</v>
      </c>
      <c r="I15" s="88" t="s">
        <v>287</v>
      </c>
      <c r="J15" s="16" t="s">
        <v>310</v>
      </c>
      <c r="K15" s="89">
        <v>100000</v>
      </c>
      <c r="L15" s="99">
        <f>VLOOKUP(B15,QualitativeNotes!B:C,2,FALSE)</f>
        <v>0</v>
      </c>
      <c r="M15" s="27"/>
      <c r="N15" s="27" t="s">
        <v>288</v>
      </c>
      <c r="O15" s="88" t="s">
        <v>287</v>
      </c>
      <c r="P15" s="16" t="s">
        <v>310</v>
      </c>
      <c r="Q15" s="89">
        <v>100000</v>
      </c>
      <c r="R15" s="99">
        <f>VLOOKUP($B15,QualitativeNotes!B:C,2,FALSE)</f>
        <v>0</v>
      </c>
      <c r="S15" s="27"/>
      <c r="T15" s="27" t="s">
        <v>288</v>
      </c>
      <c r="U15" s="88" t="s">
        <v>287</v>
      </c>
      <c r="V15" s="16" t="s">
        <v>310</v>
      </c>
      <c r="W15" s="89">
        <v>100000</v>
      </c>
      <c r="X15" s="99">
        <f>VLOOKUP($B15,QualitativeNotes!B:C,2,FALSE)</f>
        <v>0</v>
      </c>
    </row>
    <row r="16" spans="1:24" ht="58" x14ac:dyDescent="0.35">
      <c r="A16" s="107">
        <v>43921</v>
      </c>
      <c r="B16" s="108" t="s">
        <v>493</v>
      </c>
      <c r="C16" s="109" t="s">
        <v>24</v>
      </c>
      <c r="D16" s="109" t="s">
        <v>27</v>
      </c>
      <c r="E16" s="109" t="s">
        <v>9</v>
      </c>
      <c r="F16" s="27" t="s">
        <v>668</v>
      </c>
      <c r="G16" s="27"/>
      <c r="H16" s="27" t="s">
        <v>288</v>
      </c>
      <c r="I16" s="88" t="s">
        <v>287</v>
      </c>
      <c r="J16" s="16" t="s">
        <v>311</v>
      </c>
      <c r="K16" s="89">
        <v>100000</v>
      </c>
      <c r="L16" s="99">
        <f>VLOOKUP(B16,QualitativeNotes!B:C,2,FALSE)</f>
        <v>0</v>
      </c>
      <c r="M16" s="27"/>
      <c r="N16" s="27" t="s">
        <v>288</v>
      </c>
      <c r="O16" s="88" t="s">
        <v>287</v>
      </c>
      <c r="P16" s="16" t="s">
        <v>311</v>
      </c>
      <c r="Q16" s="89">
        <v>100000</v>
      </c>
      <c r="R16" s="99">
        <f>VLOOKUP($B16,QualitativeNotes!B:C,2,FALSE)</f>
        <v>0</v>
      </c>
      <c r="S16" s="27"/>
      <c r="T16" s="27" t="s">
        <v>288</v>
      </c>
      <c r="U16" s="88" t="s">
        <v>287</v>
      </c>
      <c r="V16" s="16" t="s">
        <v>311</v>
      </c>
      <c r="W16" s="89">
        <v>100000</v>
      </c>
      <c r="X16" s="99">
        <f>VLOOKUP($B16,QualitativeNotes!B:C,2,FALSE)</f>
        <v>0</v>
      </c>
    </row>
    <row r="17" spans="1:24" ht="72.5" x14ac:dyDescent="0.35">
      <c r="A17" s="107">
        <v>43921</v>
      </c>
      <c r="B17" s="108" t="s">
        <v>494</v>
      </c>
      <c r="C17" s="109" t="s">
        <v>24</v>
      </c>
      <c r="D17" s="109" t="s">
        <v>28</v>
      </c>
      <c r="E17" s="109" t="s">
        <v>9</v>
      </c>
      <c r="F17" s="27" t="s">
        <v>668</v>
      </c>
      <c r="G17" s="27"/>
      <c r="H17" s="27" t="s">
        <v>288</v>
      </c>
      <c r="I17" s="88" t="s">
        <v>287</v>
      </c>
      <c r="J17" s="16" t="s">
        <v>310</v>
      </c>
      <c r="K17" s="89">
        <v>100000</v>
      </c>
      <c r="L17" s="99">
        <f>VLOOKUP(B17,QualitativeNotes!B:C,2,FALSE)</f>
        <v>0</v>
      </c>
      <c r="M17" s="27"/>
      <c r="N17" s="27" t="s">
        <v>288</v>
      </c>
      <c r="O17" s="88" t="s">
        <v>287</v>
      </c>
      <c r="P17" s="16" t="s">
        <v>310</v>
      </c>
      <c r="Q17" s="89">
        <v>100000</v>
      </c>
      <c r="R17" s="99">
        <f>VLOOKUP($B17,QualitativeNotes!B:C,2,FALSE)</f>
        <v>0</v>
      </c>
      <c r="S17" s="27"/>
      <c r="T17" s="27" t="s">
        <v>288</v>
      </c>
      <c r="U17" s="88" t="s">
        <v>287</v>
      </c>
      <c r="V17" s="16" t="s">
        <v>310</v>
      </c>
      <c r="W17" s="89">
        <v>100000</v>
      </c>
      <c r="X17" s="99">
        <f>VLOOKUP($B17,QualitativeNotes!B:C,2,FALSE)</f>
        <v>0</v>
      </c>
    </row>
    <row r="18" spans="1:24" ht="72.5" x14ac:dyDescent="0.35">
      <c r="A18" s="107">
        <v>43921</v>
      </c>
      <c r="B18" s="108" t="s">
        <v>494</v>
      </c>
      <c r="C18" s="109" t="s">
        <v>24</v>
      </c>
      <c r="D18" s="109" t="s">
        <v>28</v>
      </c>
      <c r="E18" s="109" t="s">
        <v>9</v>
      </c>
      <c r="F18" s="27" t="s">
        <v>668</v>
      </c>
      <c r="G18" s="27"/>
      <c r="H18" s="27" t="s">
        <v>288</v>
      </c>
      <c r="I18" s="88" t="s">
        <v>287</v>
      </c>
      <c r="J18" s="16" t="s">
        <v>311</v>
      </c>
      <c r="K18" s="89">
        <v>100000</v>
      </c>
      <c r="L18" s="99">
        <f>VLOOKUP(B18,QualitativeNotes!B:C,2,FALSE)</f>
        <v>0</v>
      </c>
      <c r="M18" s="27"/>
      <c r="N18" s="27" t="s">
        <v>288</v>
      </c>
      <c r="O18" s="88" t="s">
        <v>287</v>
      </c>
      <c r="P18" s="16" t="s">
        <v>311</v>
      </c>
      <c r="Q18" s="89">
        <v>100000</v>
      </c>
      <c r="R18" s="99">
        <f>VLOOKUP($B18,QualitativeNotes!B:C,2,FALSE)</f>
        <v>0</v>
      </c>
      <c r="S18" s="27"/>
      <c r="T18" s="27" t="s">
        <v>288</v>
      </c>
      <c r="U18" s="88" t="s">
        <v>287</v>
      </c>
      <c r="V18" s="16" t="s">
        <v>311</v>
      </c>
      <c r="W18" s="89">
        <v>100000</v>
      </c>
      <c r="X18" s="99">
        <f>VLOOKUP($B18,QualitativeNotes!B:C,2,FALSE)</f>
        <v>0</v>
      </c>
    </row>
    <row r="19" spans="1:24" ht="58" x14ac:dyDescent="0.35">
      <c r="A19" s="107">
        <v>43921</v>
      </c>
      <c r="B19" s="108" t="s">
        <v>495</v>
      </c>
      <c r="C19" s="109" t="s">
        <v>24</v>
      </c>
      <c r="D19" s="109" t="s">
        <v>29</v>
      </c>
      <c r="E19" s="109" t="s">
        <v>9</v>
      </c>
      <c r="F19" s="27" t="s">
        <v>668</v>
      </c>
      <c r="G19" s="27"/>
      <c r="H19" s="27" t="s">
        <v>288</v>
      </c>
      <c r="I19" s="88" t="s">
        <v>287</v>
      </c>
      <c r="J19" s="16" t="s">
        <v>310</v>
      </c>
      <c r="K19" s="89">
        <v>100000</v>
      </c>
      <c r="L19" s="99">
        <f>VLOOKUP(B19,QualitativeNotes!B:C,2,FALSE)</f>
        <v>0</v>
      </c>
      <c r="M19" s="27"/>
      <c r="N19" s="27" t="s">
        <v>288</v>
      </c>
      <c r="O19" s="88" t="s">
        <v>287</v>
      </c>
      <c r="P19" s="16" t="s">
        <v>310</v>
      </c>
      <c r="Q19" s="89">
        <v>100000</v>
      </c>
      <c r="R19" s="99">
        <f>VLOOKUP($B19,QualitativeNotes!B:C,2,FALSE)</f>
        <v>0</v>
      </c>
      <c r="S19" s="27"/>
      <c r="T19" s="27" t="s">
        <v>288</v>
      </c>
      <c r="U19" s="88" t="s">
        <v>287</v>
      </c>
      <c r="V19" s="16" t="s">
        <v>310</v>
      </c>
      <c r="W19" s="89">
        <v>100000</v>
      </c>
      <c r="X19" s="99">
        <f>VLOOKUP($B19,QualitativeNotes!B:C,2,FALSE)</f>
        <v>0</v>
      </c>
    </row>
    <row r="20" spans="1:24" ht="58" x14ac:dyDescent="0.35">
      <c r="A20" s="107">
        <v>43921</v>
      </c>
      <c r="B20" s="108" t="s">
        <v>495</v>
      </c>
      <c r="C20" s="109" t="s">
        <v>24</v>
      </c>
      <c r="D20" s="109" t="s">
        <v>29</v>
      </c>
      <c r="E20" s="109" t="s">
        <v>9</v>
      </c>
      <c r="F20" s="27" t="s">
        <v>668</v>
      </c>
      <c r="G20" s="27"/>
      <c r="H20" s="27" t="s">
        <v>288</v>
      </c>
      <c r="I20" s="88" t="s">
        <v>287</v>
      </c>
      <c r="J20" s="16" t="s">
        <v>311</v>
      </c>
      <c r="K20" s="89">
        <v>100000</v>
      </c>
      <c r="L20" s="99">
        <f>VLOOKUP(B20,QualitativeNotes!B:C,2,FALSE)</f>
        <v>0</v>
      </c>
      <c r="M20" s="27"/>
      <c r="N20" s="27" t="s">
        <v>288</v>
      </c>
      <c r="O20" s="88" t="s">
        <v>287</v>
      </c>
      <c r="P20" s="16" t="s">
        <v>311</v>
      </c>
      <c r="Q20" s="89">
        <v>100000</v>
      </c>
      <c r="R20" s="99">
        <f>VLOOKUP($B20,QualitativeNotes!B:C,2,FALSE)</f>
        <v>0</v>
      </c>
      <c r="S20" s="27"/>
      <c r="T20" s="27" t="s">
        <v>288</v>
      </c>
      <c r="U20" s="88" t="s">
        <v>287</v>
      </c>
      <c r="V20" s="16" t="s">
        <v>311</v>
      </c>
      <c r="W20" s="89">
        <v>100000</v>
      </c>
      <c r="X20" s="99">
        <f>VLOOKUP($B20,QualitativeNotes!B:C,2,FALSE)</f>
        <v>0</v>
      </c>
    </row>
    <row r="21" spans="1:24" ht="58" x14ac:dyDescent="0.35">
      <c r="A21" s="107">
        <v>43921</v>
      </c>
      <c r="B21" s="108" t="s">
        <v>496</v>
      </c>
      <c r="C21" s="109" t="s">
        <v>24</v>
      </c>
      <c r="D21" s="109" t="s">
        <v>30</v>
      </c>
      <c r="E21" s="109" t="s">
        <v>9</v>
      </c>
      <c r="F21" s="27" t="s">
        <v>668</v>
      </c>
      <c r="G21" s="27"/>
      <c r="H21" s="27" t="s">
        <v>288</v>
      </c>
      <c r="I21" s="88" t="s">
        <v>287</v>
      </c>
      <c r="J21" s="16" t="s">
        <v>310</v>
      </c>
      <c r="K21" s="89">
        <v>100000</v>
      </c>
      <c r="L21" s="99">
        <f>VLOOKUP(B21,QualitativeNotes!B:C,2,FALSE)</f>
        <v>0</v>
      </c>
      <c r="M21" s="27"/>
      <c r="N21" s="27" t="s">
        <v>288</v>
      </c>
      <c r="O21" s="88" t="s">
        <v>287</v>
      </c>
      <c r="P21" s="16" t="s">
        <v>310</v>
      </c>
      <c r="Q21" s="89">
        <v>100000</v>
      </c>
      <c r="R21" s="99">
        <f>VLOOKUP($B21,QualitativeNotes!B:C,2,FALSE)</f>
        <v>0</v>
      </c>
      <c r="S21" s="27"/>
      <c r="T21" s="27" t="s">
        <v>288</v>
      </c>
      <c r="U21" s="88" t="s">
        <v>287</v>
      </c>
      <c r="V21" s="16" t="s">
        <v>310</v>
      </c>
      <c r="W21" s="89">
        <v>100000</v>
      </c>
      <c r="X21" s="99">
        <f>VLOOKUP($B21,QualitativeNotes!B:C,2,FALSE)</f>
        <v>0</v>
      </c>
    </row>
    <row r="22" spans="1:24" ht="58" x14ac:dyDescent="0.35">
      <c r="A22" s="107">
        <v>43921</v>
      </c>
      <c r="B22" s="108" t="s">
        <v>496</v>
      </c>
      <c r="C22" s="109" t="s">
        <v>24</v>
      </c>
      <c r="D22" s="109" t="s">
        <v>30</v>
      </c>
      <c r="E22" s="109" t="s">
        <v>9</v>
      </c>
      <c r="F22" s="27" t="s">
        <v>668</v>
      </c>
      <c r="G22" s="27"/>
      <c r="H22" s="27" t="s">
        <v>288</v>
      </c>
      <c r="I22" s="88" t="s">
        <v>287</v>
      </c>
      <c r="J22" s="16" t="s">
        <v>311</v>
      </c>
      <c r="K22" s="89">
        <v>100000</v>
      </c>
      <c r="L22" s="99">
        <f>VLOOKUP(B22,QualitativeNotes!B:C,2,FALSE)</f>
        <v>0</v>
      </c>
      <c r="M22" s="27"/>
      <c r="N22" s="27" t="s">
        <v>288</v>
      </c>
      <c r="O22" s="88" t="s">
        <v>287</v>
      </c>
      <c r="P22" s="16" t="s">
        <v>311</v>
      </c>
      <c r="Q22" s="89">
        <v>100000</v>
      </c>
      <c r="R22" s="99">
        <f>VLOOKUP($B22,QualitativeNotes!B:C,2,FALSE)</f>
        <v>0</v>
      </c>
      <c r="S22" s="27"/>
      <c r="T22" s="27" t="s">
        <v>288</v>
      </c>
      <c r="U22" s="88" t="s">
        <v>287</v>
      </c>
      <c r="V22" s="16" t="s">
        <v>311</v>
      </c>
      <c r="W22" s="89">
        <v>100000</v>
      </c>
      <c r="X22" s="99">
        <f>VLOOKUP($B22,QualitativeNotes!B:C,2,FALSE)</f>
        <v>0</v>
      </c>
    </row>
    <row r="23" spans="1:24" ht="58" x14ac:dyDescent="0.35">
      <c r="A23" s="107">
        <v>43921</v>
      </c>
      <c r="B23" s="108" t="s">
        <v>497</v>
      </c>
      <c r="C23" s="109" t="s">
        <v>24</v>
      </c>
      <c r="D23" s="109" t="s">
        <v>31</v>
      </c>
      <c r="E23" s="109" t="s">
        <v>9</v>
      </c>
      <c r="F23" s="27" t="s">
        <v>668</v>
      </c>
      <c r="G23" s="27"/>
      <c r="H23" s="27" t="s">
        <v>288</v>
      </c>
      <c r="I23" s="88" t="s">
        <v>287</v>
      </c>
      <c r="J23" s="16" t="s">
        <v>310</v>
      </c>
      <c r="K23" s="89">
        <v>100000</v>
      </c>
      <c r="L23" s="99">
        <f>VLOOKUP(B23,QualitativeNotes!B:C,2,FALSE)</f>
        <v>0</v>
      </c>
      <c r="M23" s="27"/>
      <c r="N23" s="27" t="s">
        <v>288</v>
      </c>
      <c r="O23" s="88" t="s">
        <v>287</v>
      </c>
      <c r="P23" s="16" t="s">
        <v>310</v>
      </c>
      <c r="Q23" s="89">
        <v>100000</v>
      </c>
      <c r="R23" s="99">
        <f>VLOOKUP($B23,QualitativeNotes!B:C,2,FALSE)</f>
        <v>0</v>
      </c>
      <c r="S23" s="27"/>
      <c r="T23" s="27" t="s">
        <v>288</v>
      </c>
      <c r="U23" s="88" t="s">
        <v>287</v>
      </c>
      <c r="V23" s="16" t="s">
        <v>310</v>
      </c>
      <c r="W23" s="89">
        <v>100000</v>
      </c>
      <c r="X23" s="99">
        <f>VLOOKUP($B23,QualitativeNotes!B:C,2,FALSE)</f>
        <v>0</v>
      </c>
    </row>
    <row r="24" spans="1:24" ht="58" x14ac:dyDescent="0.35">
      <c r="A24" s="107">
        <v>43921</v>
      </c>
      <c r="B24" s="108" t="s">
        <v>497</v>
      </c>
      <c r="C24" s="109" t="s">
        <v>24</v>
      </c>
      <c r="D24" s="109" t="s">
        <v>31</v>
      </c>
      <c r="E24" s="109" t="s">
        <v>9</v>
      </c>
      <c r="F24" s="27" t="s">
        <v>668</v>
      </c>
      <c r="G24" s="27"/>
      <c r="H24" s="27" t="s">
        <v>288</v>
      </c>
      <c r="I24" s="88" t="s">
        <v>287</v>
      </c>
      <c r="J24" s="16" t="s">
        <v>311</v>
      </c>
      <c r="K24" s="89">
        <v>100000</v>
      </c>
      <c r="L24" s="99">
        <f>VLOOKUP(B24,QualitativeNotes!B:C,2,FALSE)</f>
        <v>0</v>
      </c>
      <c r="M24" s="27"/>
      <c r="N24" s="27" t="s">
        <v>288</v>
      </c>
      <c r="O24" s="88" t="s">
        <v>287</v>
      </c>
      <c r="P24" s="16" t="s">
        <v>311</v>
      </c>
      <c r="Q24" s="89">
        <v>100000</v>
      </c>
      <c r="R24" s="99">
        <f>VLOOKUP($B24,QualitativeNotes!B:C,2,FALSE)</f>
        <v>0</v>
      </c>
      <c r="S24" s="27"/>
      <c r="T24" s="27" t="s">
        <v>288</v>
      </c>
      <c r="U24" s="88" t="s">
        <v>287</v>
      </c>
      <c r="V24" s="16" t="s">
        <v>311</v>
      </c>
      <c r="W24" s="89">
        <v>100000</v>
      </c>
      <c r="X24" s="99">
        <f>VLOOKUP($B24,QualitativeNotes!B:C,2,FALSE)</f>
        <v>0</v>
      </c>
    </row>
    <row r="25" spans="1:24" ht="58" x14ac:dyDescent="0.35">
      <c r="A25" s="107">
        <v>43921</v>
      </c>
      <c r="B25" s="108" t="s">
        <v>498</v>
      </c>
      <c r="C25" s="109" t="s">
        <v>24</v>
      </c>
      <c r="D25" s="109" t="s">
        <v>32</v>
      </c>
      <c r="E25" s="109" t="s">
        <v>9</v>
      </c>
      <c r="F25" s="27" t="s">
        <v>668</v>
      </c>
      <c r="G25" s="27"/>
      <c r="H25" s="27" t="s">
        <v>288</v>
      </c>
      <c r="I25" s="88" t="s">
        <v>287</v>
      </c>
      <c r="J25" s="16" t="s">
        <v>310</v>
      </c>
      <c r="K25" s="89">
        <v>100000</v>
      </c>
      <c r="L25" s="99">
        <f>VLOOKUP(B25,QualitativeNotes!B:C,2,FALSE)</f>
        <v>0</v>
      </c>
      <c r="M25" s="27"/>
      <c r="N25" s="27" t="s">
        <v>288</v>
      </c>
      <c r="O25" s="88" t="s">
        <v>287</v>
      </c>
      <c r="P25" s="16" t="s">
        <v>310</v>
      </c>
      <c r="Q25" s="89">
        <v>100000</v>
      </c>
      <c r="R25" s="99">
        <f>VLOOKUP($B25,QualitativeNotes!B:C,2,FALSE)</f>
        <v>0</v>
      </c>
      <c r="S25" s="27"/>
      <c r="T25" s="27" t="s">
        <v>288</v>
      </c>
      <c r="U25" s="88" t="s">
        <v>287</v>
      </c>
      <c r="V25" s="16" t="s">
        <v>310</v>
      </c>
      <c r="W25" s="89">
        <v>100000</v>
      </c>
      <c r="X25" s="99">
        <f>VLOOKUP($B25,QualitativeNotes!B:C,2,FALSE)</f>
        <v>0</v>
      </c>
    </row>
    <row r="26" spans="1:24" ht="58" x14ac:dyDescent="0.35">
      <c r="A26" s="107">
        <v>43921</v>
      </c>
      <c r="B26" s="108" t="s">
        <v>498</v>
      </c>
      <c r="C26" s="109" t="s">
        <v>24</v>
      </c>
      <c r="D26" s="109" t="s">
        <v>32</v>
      </c>
      <c r="E26" s="109" t="s">
        <v>9</v>
      </c>
      <c r="F26" s="27" t="s">
        <v>668</v>
      </c>
      <c r="G26" s="27"/>
      <c r="H26" s="27" t="s">
        <v>288</v>
      </c>
      <c r="I26" s="88" t="s">
        <v>287</v>
      </c>
      <c r="J26" s="16" t="s">
        <v>311</v>
      </c>
      <c r="K26" s="89">
        <v>100000</v>
      </c>
      <c r="L26" s="99">
        <f>VLOOKUP(B26,QualitativeNotes!B:C,2,FALSE)</f>
        <v>0</v>
      </c>
      <c r="M26" s="27"/>
      <c r="N26" s="27" t="s">
        <v>288</v>
      </c>
      <c r="O26" s="88" t="s">
        <v>287</v>
      </c>
      <c r="P26" s="16" t="s">
        <v>311</v>
      </c>
      <c r="Q26" s="89">
        <v>100000</v>
      </c>
      <c r="R26" s="99">
        <f>VLOOKUP($B26,QualitativeNotes!B:C,2,FALSE)</f>
        <v>0</v>
      </c>
      <c r="S26" s="27"/>
      <c r="T26" s="27" t="s">
        <v>288</v>
      </c>
      <c r="U26" s="88" t="s">
        <v>287</v>
      </c>
      <c r="V26" s="16" t="s">
        <v>311</v>
      </c>
      <c r="W26" s="89">
        <v>100000</v>
      </c>
      <c r="X26" s="99">
        <f>VLOOKUP($B26,QualitativeNotes!B:C,2,FALSE)</f>
        <v>0</v>
      </c>
    </row>
    <row r="27" spans="1:24" ht="58" x14ac:dyDescent="0.35">
      <c r="A27" s="107">
        <v>43921</v>
      </c>
      <c r="B27" s="108" t="s">
        <v>499</v>
      </c>
      <c r="C27" s="109" t="s">
        <v>24</v>
      </c>
      <c r="D27" s="109" t="s">
        <v>33</v>
      </c>
      <c r="E27" s="109" t="s">
        <v>9</v>
      </c>
      <c r="F27" s="27" t="s">
        <v>668</v>
      </c>
      <c r="G27" s="27"/>
      <c r="H27" s="27" t="s">
        <v>288</v>
      </c>
      <c r="I27" s="88" t="s">
        <v>287</v>
      </c>
      <c r="J27" s="16" t="s">
        <v>310</v>
      </c>
      <c r="K27" s="89">
        <v>100000</v>
      </c>
      <c r="L27" s="99">
        <f>VLOOKUP(B27,QualitativeNotes!B:C,2,FALSE)</f>
        <v>0</v>
      </c>
      <c r="M27" s="27"/>
      <c r="N27" s="27" t="s">
        <v>288</v>
      </c>
      <c r="O27" s="88" t="s">
        <v>287</v>
      </c>
      <c r="P27" s="16" t="s">
        <v>310</v>
      </c>
      <c r="Q27" s="89">
        <v>100000</v>
      </c>
      <c r="R27" s="99">
        <f>VLOOKUP($B27,QualitativeNotes!B:C,2,FALSE)</f>
        <v>0</v>
      </c>
      <c r="S27" s="27"/>
      <c r="T27" s="27" t="s">
        <v>288</v>
      </c>
      <c r="U27" s="88" t="s">
        <v>287</v>
      </c>
      <c r="V27" s="16" t="s">
        <v>310</v>
      </c>
      <c r="W27" s="89">
        <v>100000</v>
      </c>
      <c r="X27" s="99">
        <f>VLOOKUP($B27,QualitativeNotes!B:C,2,FALSE)</f>
        <v>0</v>
      </c>
    </row>
    <row r="28" spans="1:24" ht="58" x14ac:dyDescent="0.35">
      <c r="A28" s="107">
        <v>43921</v>
      </c>
      <c r="B28" s="108" t="s">
        <v>499</v>
      </c>
      <c r="C28" s="109" t="s">
        <v>24</v>
      </c>
      <c r="D28" s="109" t="s">
        <v>33</v>
      </c>
      <c r="E28" s="109" t="s">
        <v>9</v>
      </c>
      <c r="F28" s="27" t="s">
        <v>668</v>
      </c>
      <c r="G28" s="27"/>
      <c r="H28" s="27" t="s">
        <v>288</v>
      </c>
      <c r="I28" s="88" t="s">
        <v>287</v>
      </c>
      <c r="J28" s="16" t="s">
        <v>311</v>
      </c>
      <c r="K28" s="89">
        <v>100000</v>
      </c>
      <c r="L28" s="99">
        <f>VLOOKUP(B28,QualitativeNotes!B:C,2,FALSE)</f>
        <v>0</v>
      </c>
      <c r="M28" s="27"/>
      <c r="N28" s="27" t="s">
        <v>288</v>
      </c>
      <c r="O28" s="88" t="s">
        <v>287</v>
      </c>
      <c r="P28" s="16" t="s">
        <v>311</v>
      </c>
      <c r="Q28" s="89">
        <v>100000</v>
      </c>
      <c r="R28" s="99">
        <f>VLOOKUP($B28,QualitativeNotes!B:C,2,FALSE)</f>
        <v>0</v>
      </c>
      <c r="S28" s="27"/>
      <c r="T28" s="27" t="s">
        <v>288</v>
      </c>
      <c r="U28" s="88" t="s">
        <v>287</v>
      </c>
      <c r="V28" s="16" t="s">
        <v>311</v>
      </c>
      <c r="W28" s="89">
        <v>100000</v>
      </c>
      <c r="X28" s="99">
        <f>VLOOKUP($B28,QualitativeNotes!B:C,2,FALSE)</f>
        <v>0</v>
      </c>
    </row>
    <row r="29" spans="1:24" ht="58" x14ac:dyDescent="0.35">
      <c r="A29" s="107">
        <v>43921</v>
      </c>
      <c r="B29" s="108" t="s">
        <v>500</v>
      </c>
      <c r="C29" s="109" t="s">
        <v>24</v>
      </c>
      <c r="D29" s="109" t="s">
        <v>34</v>
      </c>
      <c r="E29" s="109" t="s">
        <v>9</v>
      </c>
      <c r="F29" s="27" t="s">
        <v>668</v>
      </c>
      <c r="G29" s="27"/>
      <c r="H29" s="27" t="s">
        <v>288</v>
      </c>
      <c r="I29" s="88" t="s">
        <v>287</v>
      </c>
      <c r="J29" s="16" t="s">
        <v>310</v>
      </c>
      <c r="K29" s="89">
        <v>100000</v>
      </c>
      <c r="L29" s="99">
        <f>VLOOKUP(B29,QualitativeNotes!B:C,2,FALSE)</f>
        <v>0</v>
      </c>
      <c r="M29" s="27"/>
      <c r="N29" s="27" t="s">
        <v>288</v>
      </c>
      <c r="O29" s="88" t="s">
        <v>287</v>
      </c>
      <c r="P29" s="16" t="s">
        <v>310</v>
      </c>
      <c r="Q29" s="89">
        <v>100000</v>
      </c>
      <c r="R29" s="99">
        <f>VLOOKUP($B29,QualitativeNotes!B:C,2,FALSE)</f>
        <v>0</v>
      </c>
      <c r="S29" s="27"/>
      <c r="T29" s="27" t="s">
        <v>288</v>
      </c>
      <c r="U29" s="88" t="s">
        <v>287</v>
      </c>
      <c r="V29" s="16" t="s">
        <v>310</v>
      </c>
      <c r="W29" s="89">
        <v>100000</v>
      </c>
      <c r="X29" s="99">
        <f>VLOOKUP($B29,QualitativeNotes!B:C,2,FALSE)</f>
        <v>0</v>
      </c>
    </row>
    <row r="30" spans="1:24" ht="58" x14ac:dyDescent="0.35">
      <c r="A30" s="107">
        <v>43921</v>
      </c>
      <c r="B30" s="108" t="s">
        <v>500</v>
      </c>
      <c r="C30" s="109" t="s">
        <v>24</v>
      </c>
      <c r="D30" s="109" t="s">
        <v>34</v>
      </c>
      <c r="E30" s="109" t="s">
        <v>9</v>
      </c>
      <c r="F30" s="27" t="s">
        <v>668</v>
      </c>
      <c r="G30" s="27"/>
      <c r="H30" s="27" t="s">
        <v>288</v>
      </c>
      <c r="I30" s="88" t="s">
        <v>287</v>
      </c>
      <c r="J30" s="16" t="s">
        <v>311</v>
      </c>
      <c r="K30" s="89">
        <v>100000</v>
      </c>
      <c r="L30" s="99">
        <f>VLOOKUP(B30,QualitativeNotes!B:C,2,FALSE)</f>
        <v>0</v>
      </c>
      <c r="M30" s="27"/>
      <c r="N30" s="27" t="s">
        <v>288</v>
      </c>
      <c r="O30" s="88" t="s">
        <v>287</v>
      </c>
      <c r="P30" s="16" t="s">
        <v>311</v>
      </c>
      <c r="Q30" s="89">
        <v>100000</v>
      </c>
      <c r="R30" s="99">
        <f>VLOOKUP($B30,QualitativeNotes!B:C,2,FALSE)</f>
        <v>0</v>
      </c>
      <c r="S30" s="27"/>
      <c r="T30" s="27" t="s">
        <v>288</v>
      </c>
      <c r="U30" s="88" t="s">
        <v>287</v>
      </c>
      <c r="V30" s="16" t="s">
        <v>311</v>
      </c>
      <c r="W30" s="89">
        <v>100000</v>
      </c>
      <c r="X30" s="99">
        <f>VLOOKUP($B30,QualitativeNotes!B:C,2,FALSE)</f>
        <v>0</v>
      </c>
    </row>
    <row r="31" spans="1:24" ht="58" x14ac:dyDescent="0.35">
      <c r="A31" s="107">
        <v>43921</v>
      </c>
      <c r="B31" s="108" t="s">
        <v>501</v>
      </c>
      <c r="C31" s="109" t="s">
        <v>24</v>
      </c>
      <c r="D31" s="109" t="s">
        <v>35</v>
      </c>
      <c r="E31" s="109" t="s">
        <v>9</v>
      </c>
      <c r="F31" s="27" t="s">
        <v>668</v>
      </c>
      <c r="G31" s="27"/>
      <c r="H31" s="27" t="s">
        <v>288</v>
      </c>
      <c r="I31" s="88" t="s">
        <v>287</v>
      </c>
      <c r="J31" s="16" t="s">
        <v>310</v>
      </c>
      <c r="K31" s="89">
        <v>100000</v>
      </c>
      <c r="L31" s="99">
        <f>VLOOKUP(B31,QualitativeNotes!B:C,2,FALSE)</f>
        <v>0</v>
      </c>
      <c r="M31" s="27"/>
      <c r="N31" s="27" t="s">
        <v>288</v>
      </c>
      <c r="O31" s="88" t="s">
        <v>287</v>
      </c>
      <c r="P31" s="16" t="s">
        <v>310</v>
      </c>
      <c r="Q31" s="89">
        <v>100000</v>
      </c>
      <c r="R31" s="99">
        <f>VLOOKUP($B31,QualitativeNotes!B:C,2,FALSE)</f>
        <v>0</v>
      </c>
      <c r="S31" s="27"/>
      <c r="T31" s="27" t="s">
        <v>288</v>
      </c>
      <c r="U31" s="88" t="s">
        <v>287</v>
      </c>
      <c r="V31" s="16" t="s">
        <v>310</v>
      </c>
      <c r="W31" s="89">
        <v>100000</v>
      </c>
      <c r="X31" s="99">
        <f>VLOOKUP($B31,QualitativeNotes!B:C,2,FALSE)</f>
        <v>0</v>
      </c>
    </row>
    <row r="32" spans="1:24" ht="58" x14ac:dyDescent="0.35">
      <c r="A32" s="107">
        <v>43921</v>
      </c>
      <c r="B32" s="108" t="s">
        <v>501</v>
      </c>
      <c r="C32" s="109" t="s">
        <v>24</v>
      </c>
      <c r="D32" s="109" t="s">
        <v>35</v>
      </c>
      <c r="E32" s="109" t="s">
        <v>9</v>
      </c>
      <c r="F32" s="27" t="s">
        <v>668</v>
      </c>
      <c r="G32" s="27"/>
      <c r="H32" s="27" t="s">
        <v>288</v>
      </c>
      <c r="I32" s="88" t="s">
        <v>287</v>
      </c>
      <c r="J32" s="16" t="s">
        <v>311</v>
      </c>
      <c r="K32" s="89">
        <v>100000</v>
      </c>
      <c r="L32" s="99">
        <f>VLOOKUP(B32,QualitativeNotes!B:C,2,FALSE)</f>
        <v>0</v>
      </c>
      <c r="M32" s="27"/>
      <c r="N32" s="27" t="s">
        <v>288</v>
      </c>
      <c r="O32" s="88" t="s">
        <v>287</v>
      </c>
      <c r="P32" s="16" t="s">
        <v>311</v>
      </c>
      <c r="Q32" s="89">
        <v>100000</v>
      </c>
      <c r="R32" s="99">
        <f>VLOOKUP($B32,QualitativeNotes!B:C,2,FALSE)</f>
        <v>0</v>
      </c>
      <c r="S32" s="27"/>
      <c r="T32" s="27" t="s">
        <v>288</v>
      </c>
      <c r="U32" s="88" t="s">
        <v>287</v>
      </c>
      <c r="V32" s="16" t="s">
        <v>311</v>
      </c>
      <c r="W32" s="89">
        <v>100000</v>
      </c>
      <c r="X32" s="99">
        <f>VLOOKUP($B32,QualitativeNotes!B:C,2,FALSE)</f>
        <v>0</v>
      </c>
    </row>
    <row r="33" spans="1:24" ht="58" x14ac:dyDescent="0.35">
      <c r="A33" s="107">
        <v>43921</v>
      </c>
      <c r="B33" s="108" t="s">
        <v>502</v>
      </c>
      <c r="C33" s="109" t="s">
        <v>24</v>
      </c>
      <c r="D33" s="109" t="s">
        <v>36</v>
      </c>
      <c r="E33" s="109" t="s">
        <v>9</v>
      </c>
      <c r="F33" s="27" t="s">
        <v>668</v>
      </c>
      <c r="G33" s="27"/>
      <c r="H33" s="27" t="s">
        <v>288</v>
      </c>
      <c r="I33" s="88" t="s">
        <v>287</v>
      </c>
      <c r="J33" s="16" t="s">
        <v>310</v>
      </c>
      <c r="K33" s="89">
        <v>100000</v>
      </c>
      <c r="L33" s="99">
        <f>VLOOKUP(B33,QualitativeNotes!B:C,2,FALSE)</f>
        <v>0</v>
      </c>
      <c r="M33" s="27"/>
      <c r="N33" s="27" t="s">
        <v>288</v>
      </c>
      <c r="O33" s="88" t="s">
        <v>287</v>
      </c>
      <c r="P33" s="16" t="s">
        <v>310</v>
      </c>
      <c r="Q33" s="89">
        <v>100000</v>
      </c>
      <c r="R33" s="99">
        <f>VLOOKUP($B33,QualitativeNotes!B:C,2,FALSE)</f>
        <v>0</v>
      </c>
      <c r="S33" s="27"/>
      <c r="T33" s="27" t="s">
        <v>288</v>
      </c>
      <c r="U33" s="88" t="s">
        <v>287</v>
      </c>
      <c r="V33" s="16" t="s">
        <v>310</v>
      </c>
      <c r="W33" s="89">
        <v>100000</v>
      </c>
      <c r="X33" s="99">
        <f>VLOOKUP($B33,QualitativeNotes!B:C,2,FALSE)</f>
        <v>0</v>
      </c>
    </row>
    <row r="34" spans="1:24" ht="58" x14ac:dyDescent="0.35">
      <c r="A34" s="107">
        <v>43921</v>
      </c>
      <c r="B34" s="108" t="s">
        <v>502</v>
      </c>
      <c r="C34" s="109" t="s">
        <v>24</v>
      </c>
      <c r="D34" s="109" t="s">
        <v>36</v>
      </c>
      <c r="E34" s="109" t="s">
        <v>9</v>
      </c>
      <c r="F34" s="27" t="s">
        <v>668</v>
      </c>
      <c r="G34" s="27"/>
      <c r="H34" s="27" t="s">
        <v>288</v>
      </c>
      <c r="I34" s="88" t="s">
        <v>287</v>
      </c>
      <c r="J34" s="16" t="s">
        <v>311</v>
      </c>
      <c r="K34" s="89">
        <v>100000</v>
      </c>
      <c r="L34" s="99">
        <f>VLOOKUP(B34,QualitativeNotes!B:C,2,FALSE)</f>
        <v>0</v>
      </c>
      <c r="M34" s="27"/>
      <c r="N34" s="27" t="s">
        <v>288</v>
      </c>
      <c r="O34" s="88" t="s">
        <v>287</v>
      </c>
      <c r="P34" s="16" t="s">
        <v>311</v>
      </c>
      <c r="Q34" s="89">
        <v>100000</v>
      </c>
      <c r="R34" s="99">
        <f>VLOOKUP($B34,QualitativeNotes!B:C,2,FALSE)</f>
        <v>0</v>
      </c>
      <c r="S34" s="27"/>
      <c r="T34" s="27" t="s">
        <v>288</v>
      </c>
      <c r="U34" s="88" t="s">
        <v>287</v>
      </c>
      <c r="V34" s="16" t="s">
        <v>311</v>
      </c>
      <c r="W34" s="89">
        <v>100000</v>
      </c>
      <c r="X34" s="99">
        <f>VLOOKUP($B34,QualitativeNotes!B:C,2,FALSE)</f>
        <v>0</v>
      </c>
    </row>
    <row r="35" spans="1:24" ht="58" x14ac:dyDescent="0.35">
      <c r="A35" s="107">
        <v>43921</v>
      </c>
      <c r="B35" s="108" t="s">
        <v>503</v>
      </c>
      <c r="C35" s="109" t="s">
        <v>24</v>
      </c>
      <c r="D35" s="109" t="s">
        <v>37</v>
      </c>
      <c r="E35" s="109" t="s">
        <v>9</v>
      </c>
      <c r="F35" s="27" t="s">
        <v>668</v>
      </c>
      <c r="G35" s="27"/>
      <c r="H35" s="27" t="s">
        <v>288</v>
      </c>
      <c r="I35" s="88" t="s">
        <v>287</v>
      </c>
      <c r="J35" s="16" t="s">
        <v>310</v>
      </c>
      <c r="K35" s="89">
        <v>100000</v>
      </c>
      <c r="L35" s="99">
        <f>VLOOKUP(B35,QualitativeNotes!B:C,2,FALSE)</f>
        <v>0</v>
      </c>
      <c r="M35" s="27"/>
      <c r="N35" s="27" t="s">
        <v>288</v>
      </c>
      <c r="O35" s="88" t="s">
        <v>287</v>
      </c>
      <c r="P35" s="16" t="s">
        <v>310</v>
      </c>
      <c r="Q35" s="89">
        <v>100000</v>
      </c>
      <c r="R35" s="99">
        <f>VLOOKUP($B35,QualitativeNotes!B:C,2,FALSE)</f>
        <v>0</v>
      </c>
      <c r="S35" s="27"/>
      <c r="T35" s="27" t="s">
        <v>288</v>
      </c>
      <c r="U35" s="88" t="s">
        <v>287</v>
      </c>
      <c r="V35" s="16" t="s">
        <v>310</v>
      </c>
      <c r="W35" s="89">
        <v>100000</v>
      </c>
      <c r="X35" s="99">
        <f>VLOOKUP($B35,QualitativeNotes!B:C,2,FALSE)</f>
        <v>0</v>
      </c>
    </row>
    <row r="36" spans="1:24" ht="58" x14ac:dyDescent="0.35">
      <c r="A36" s="107">
        <v>43921</v>
      </c>
      <c r="B36" s="108" t="s">
        <v>503</v>
      </c>
      <c r="C36" s="109" t="s">
        <v>24</v>
      </c>
      <c r="D36" s="109" t="s">
        <v>37</v>
      </c>
      <c r="E36" s="109" t="s">
        <v>9</v>
      </c>
      <c r="F36" s="27" t="s">
        <v>668</v>
      </c>
      <c r="G36" s="27"/>
      <c r="H36" s="27" t="s">
        <v>288</v>
      </c>
      <c r="I36" s="88" t="s">
        <v>287</v>
      </c>
      <c r="J36" s="16" t="s">
        <v>311</v>
      </c>
      <c r="K36" s="89">
        <v>100000</v>
      </c>
      <c r="L36" s="99">
        <f>VLOOKUP(B36,QualitativeNotes!B:C,2,FALSE)</f>
        <v>0</v>
      </c>
      <c r="M36" s="27"/>
      <c r="N36" s="27" t="s">
        <v>288</v>
      </c>
      <c r="O36" s="88" t="s">
        <v>287</v>
      </c>
      <c r="P36" s="16" t="s">
        <v>311</v>
      </c>
      <c r="Q36" s="89">
        <v>100000</v>
      </c>
      <c r="R36" s="99">
        <f>VLOOKUP($B36,QualitativeNotes!B:C,2,FALSE)</f>
        <v>0</v>
      </c>
      <c r="S36" s="27"/>
      <c r="T36" s="27" t="s">
        <v>288</v>
      </c>
      <c r="U36" s="88" t="s">
        <v>287</v>
      </c>
      <c r="V36" s="16" t="s">
        <v>311</v>
      </c>
      <c r="W36" s="89">
        <v>100000</v>
      </c>
      <c r="X36" s="99">
        <f>VLOOKUP($B36,QualitativeNotes!B:C,2,FALSE)</f>
        <v>0</v>
      </c>
    </row>
    <row r="37" spans="1:24" ht="58" x14ac:dyDescent="0.35">
      <c r="A37" s="107">
        <v>43921</v>
      </c>
      <c r="B37" s="108" t="s">
        <v>504</v>
      </c>
      <c r="C37" s="109" t="s">
        <v>24</v>
      </c>
      <c r="D37" s="109" t="s">
        <v>703</v>
      </c>
      <c r="E37" s="109" t="s">
        <v>9</v>
      </c>
      <c r="F37" s="27" t="s">
        <v>668</v>
      </c>
      <c r="G37" s="27"/>
      <c r="H37" s="27" t="s">
        <v>288</v>
      </c>
      <c r="I37" s="88" t="s">
        <v>287</v>
      </c>
      <c r="J37" s="16" t="s">
        <v>310</v>
      </c>
      <c r="K37" s="89">
        <v>100000</v>
      </c>
      <c r="L37" s="99">
        <f>VLOOKUP(B37,QualitativeNotes!B:C,2,FALSE)</f>
        <v>0</v>
      </c>
      <c r="M37" s="27"/>
      <c r="N37" s="27" t="s">
        <v>288</v>
      </c>
      <c r="O37" s="88" t="s">
        <v>287</v>
      </c>
      <c r="P37" s="16" t="s">
        <v>310</v>
      </c>
      <c r="Q37" s="89">
        <v>100000</v>
      </c>
      <c r="R37" s="99">
        <f>VLOOKUP($B37,QualitativeNotes!B:C,2,FALSE)</f>
        <v>0</v>
      </c>
      <c r="S37" s="27"/>
      <c r="T37" s="27" t="s">
        <v>288</v>
      </c>
      <c r="U37" s="88" t="s">
        <v>287</v>
      </c>
      <c r="V37" s="16" t="s">
        <v>310</v>
      </c>
      <c r="W37" s="89">
        <v>100000</v>
      </c>
      <c r="X37" s="99">
        <f>VLOOKUP($B37,QualitativeNotes!B:C,2,FALSE)</f>
        <v>0</v>
      </c>
    </row>
    <row r="38" spans="1:24" ht="58" x14ac:dyDescent="0.35">
      <c r="A38" s="107">
        <v>43921</v>
      </c>
      <c r="B38" s="108" t="s">
        <v>504</v>
      </c>
      <c r="C38" s="109" t="s">
        <v>24</v>
      </c>
      <c r="D38" s="109" t="s">
        <v>703</v>
      </c>
      <c r="E38" s="109" t="s">
        <v>9</v>
      </c>
      <c r="F38" s="27" t="s">
        <v>668</v>
      </c>
      <c r="G38" s="27"/>
      <c r="H38" s="27" t="s">
        <v>288</v>
      </c>
      <c r="I38" s="88" t="s">
        <v>287</v>
      </c>
      <c r="J38" s="16" t="s">
        <v>311</v>
      </c>
      <c r="K38" s="89">
        <v>100000</v>
      </c>
      <c r="L38" s="99">
        <f>VLOOKUP(B38,QualitativeNotes!B:C,2,FALSE)</f>
        <v>0</v>
      </c>
      <c r="M38" s="27"/>
      <c r="N38" s="27" t="s">
        <v>288</v>
      </c>
      <c r="O38" s="88" t="s">
        <v>287</v>
      </c>
      <c r="P38" s="16" t="s">
        <v>311</v>
      </c>
      <c r="Q38" s="89">
        <v>100000</v>
      </c>
      <c r="R38" s="99">
        <f>VLOOKUP($B38,QualitativeNotes!B:C,2,FALSE)</f>
        <v>0</v>
      </c>
      <c r="S38" s="27"/>
      <c r="T38" s="27" t="s">
        <v>288</v>
      </c>
      <c r="U38" s="88" t="s">
        <v>287</v>
      </c>
      <c r="V38" s="16" t="s">
        <v>311</v>
      </c>
      <c r="W38" s="89">
        <v>100000</v>
      </c>
      <c r="X38" s="99">
        <f>VLOOKUP($B38,QualitativeNotes!B:C,2,FALSE)</f>
        <v>0</v>
      </c>
    </row>
    <row r="39" spans="1:24" ht="58" x14ac:dyDescent="0.35">
      <c r="A39" s="107">
        <v>43921</v>
      </c>
      <c r="B39" s="108" t="s">
        <v>505</v>
      </c>
      <c r="C39" s="109" t="s">
        <v>24</v>
      </c>
      <c r="D39" s="109" t="s">
        <v>38</v>
      </c>
      <c r="E39" s="109" t="s">
        <v>9</v>
      </c>
      <c r="F39" s="27" t="s">
        <v>668</v>
      </c>
      <c r="G39" s="27"/>
      <c r="H39" s="27" t="s">
        <v>288</v>
      </c>
      <c r="I39" s="88" t="s">
        <v>287</v>
      </c>
      <c r="J39" s="16" t="s">
        <v>310</v>
      </c>
      <c r="K39" s="89">
        <v>100000</v>
      </c>
      <c r="L39" s="99">
        <f>VLOOKUP(B39,QualitativeNotes!B:C,2,FALSE)</f>
        <v>0</v>
      </c>
      <c r="M39" s="27"/>
      <c r="N39" s="27" t="s">
        <v>288</v>
      </c>
      <c r="O39" s="88" t="s">
        <v>287</v>
      </c>
      <c r="P39" s="16" t="s">
        <v>310</v>
      </c>
      <c r="Q39" s="89">
        <v>100000</v>
      </c>
      <c r="R39" s="99">
        <f>VLOOKUP($B39,QualitativeNotes!B:C,2,FALSE)</f>
        <v>0</v>
      </c>
      <c r="S39" s="27"/>
      <c r="T39" s="27" t="s">
        <v>288</v>
      </c>
      <c r="U39" s="88" t="s">
        <v>287</v>
      </c>
      <c r="V39" s="16" t="s">
        <v>310</v>
      </c>
      <c r="W39" s="89">
        <v>100000</v>
      </c>
      <c r="X39" s="99">
        <f>VLOOKUP($B39,QualitativeNotes!B:C,2,FALSE)</f>
        <v>0</v>
      </c>
    </row>
    <row r="40" spans="1:24" ht="58" x14ac:dyDescent="0.35">
      <c r="A40" s="107">
        <v>43921</v>
      </c>
      <c r="B40" s="108" t="s">
        <v>505</v>
      </c>
      <c r="C40" s="109" t="s">
        <v>24</v>
      </c>
      <c r="D40" s="109" t="s">
        <v>38</v>
      </c>
      <c r="E40" s="109" t="s">
        <v>9</v>
      </c>
      <c r="F40" s="27" t="s">
        <v>668</v>
      </c>
      <c r="G40" s="27"/>
      <c r="H40" s="27" t="s">
        <v>288</v>
      </c>
      <c r="I40" s="88" t="s">
        <v>287</v>
      </c>
      <c r="J40" s="16" t="s">
        <v>311</v>
      </c>
      <c r="K40" s="89">
        <v>100000</v>
      </c>
      <c r="L40" s="99">
        <f>VLOOKUP(B40,QualitativeNotes!B:C,2,FALSE)</f>
        <v>0</v>
      </c>
      <c r="M40" s="27"/>
      <c r="N40" s="27" t="s">
        <v>288</v>
      </c>
      <c r="O40" s="88" t="s">
        <v>287</v>
      </c>
      <c r="P40" s="16" t="s">
        <v>311</v>
      </c>
      <c r="Q40" s="89">
        <v>100000</v>
      </c>
      <c r="R40" s="99">
        <f>VLOOKUP($B40,QualitativeNotes!B:C,2,FALSE)</f>
        <v>0</v>
      </c>
      <c r="S40" s="27"/>
      <c r="T40" s="27" t="s">
        <v>288</v>
      </c>
      <c r="U40" s="88" t="s">
        <v>287</v>
      </c>
      <c r="V40" s="16" t="s">
        <v>311</v>
      </c>
      <c r="W40" s="89">
        <v>100000</v>
      </c>
      <c r="X40" s="99">
        <f>VLOOKUP($B40,QualitativeNotes!B:C,2,FALSE)</f>
        <v>0</v>
      </c>
    </row>
    <row r="41" spans="1:24" ht="58" x14ac:dyDescent="0.35">
      <c r="A41" s="107">
        <v>43921</v>
      </c>
      <c r="B41" s="108" t="s">
        <v>506</v>
      </c>
      <c r="C41" s="109" t="s">
        <v>39</v>
      </c>
      <c r="D41" s="109" t="s">
        <v>40</v>
      </c>
      <c r="E41" s="109" t="s">
        <v>9</v>
      </c>
      <c r="F41" s="27" t="s">
        <v>668</v>
      </c>
      <c r="G41" s="27"/>
      <c r="H41" s="27" t="s">
        <v>288</v>
      </c>
      <c r="I41" s="88" t="s">
        <v>287</v>
      </c>
      <c r="J41" s="16" t="s">
        <v>310</v>
      </c>
      <c r="K41" s="89">
        <v>1400000</v>
      </c>
      <c r="L41" s="99">
        <f>VLOOKUP(B41,QualitativeNotes!B:C,2,FALSE)</f>
        <v>0</v>
      </c>
      <c r="M41" s="27"/>
      <c r="N41" s="27" t="s">
        <v>288</v>
      </c>
      <c r="O41" s="88" t="s">
        <v>287</v>
      </c>
      <c r="P41" s="16" t="s">
        <v>310</v>
      </c>
      <c r="Q41" s="89">
        <v>1400000</v>
      </c>
      <c r="R41" s="99">
        <f>VLOOKUP($B41,QualitativeNotes!B:C,2,FALSE)</f>
        <v>0</v>
      </c>
      <c r="S41" s="27"/>
      <c r="T41" s="27" t="s">
        <v>288</v>
      </c>
      <c r="U41" s="88" t="s">
        <v>287</v>
      </c>
      <c r="V41" s="16" t="s">
        <v>310</v>
      </c>
      <c r="W41" s="89">
        <v>1400000</v>
      </c>
      <c r="X41" s="99">
        <f>VLOOKUP($B41,QualitativeNotes!B:C,2,FALSE)</f>
        <v>0</v>
      </c>
    </row>
    <row r="42" spans="1:24" ht="58" x14ac:dyDescent="0.35">
      <c r="A42" s="107">
        <v>43921</v>
      </c>
      <c r="B42" s="108" t="s">
        <v>506</v>
      </c>
      <c r="C42" s="109" t="s">
        <v>39</v>
      </c>
      <c r="D42" s="109" t="s">
        <v>40</v>
      </c>
      <c r="E42" s="109" t="s">
        <v>9</v>
      </c>
      <c r="F42" s="27" t="s">
        <v>668</v>
      </c>
      <c r="G42" s="27"/>
      <c r="H42" s="27" t="s">
        <v>288</v>
      </c>
      <c r="I42" s="88" t="s">
        <v>287</v>
      </c>
      <c r="J42" s="16" t="s">
        <v>311</v>
      </c>
      <c r="K42" s="89">
        <v>1400000</v>
      </c>
      <c r="L42" s="99">
        <f>VLOOKUP(B42,QualitativeNotes!B:C,2,FALSE)</f>
        <v>0</v>
      </c>
      <c r="M42" s="27"/>
      <c r="N42" s="27" t="s">
        <v>288</v>
      </c>
      <c r="O42" s="88" t="s">
        <v>287</v>
      </c>
      <c r="P42" s="16" t="s">
        <v>311</v>
      </c>
      <c r="Q42" s="89">
        <v>1400000</v>
      </c>
      <c r="R42" s="99">
        <f>VLOOKUP($B42,QualitativeNotes!B:C,2,FALSE)</f>
        <v>0</v>
      </c>
      <c r="S42" s="27"/>
      <c r="T42" s="27" t="s">
        <v>288</v>
      </c>
      <c r="U42" s="88" t="s">
        <v>287</v>
      </c>
      <c r="V42" s="16" t="s">
        <v>311</v>
      </c>
      <c r="W42" s="89">
        <v>1400000</v>
      </c>
      <c r="X42" s="99">
        <f>VLOOKUP($B42,QualitativeNotes!B:C,2,FALSE)</f>
        <v>0</v>
      </c>
    </row>
    <row r="43" spans="1:24" ht="43.5" x14ac:dyDescent="0.35">
      <c r="A43" s="107">
        <v>43921</v>
      </c>
      <c r="B43" s="108" t="s">
        <v>382</v>
      </c>
      <c r="C43" s="109" t="s">
        <v>41</v>
      </c>
      <c r="D43" s="109" t="s">
        <v>42</v>
      </c>
      <c r="E43" s="109" t="s">
        <v>43</v>
      </c>
      <c r="F43" s="27" t="s">
        <v>668</v>
      </c>
      <c r="G43" s="27"/>
      <c r="H43" s="27" t="s">
        <v>288</v>
      </c>
      <c r="I43" s="88" t="s">
        <v>287</v>
      </c>
      <c r="J43" s="16"/>
      <c r="K43" s="26" t="s">
        <v>308</v>
      </c>
      <c r="L43" s="99">
        <f>VLOOKUP(B43,QualitativeNotes!B:C,2,FALSE)</f>
        <v>0</v>
      </c>
      <c r="M43" s="27"/>
      <c r="N43" s="27" t="s">
        <v>288</v>
      </c>
      <c r="O43" s="88" t="s">
        <v>287</v>
      </c>
      <c r="P43" s="16"/>
      <c r="Q43" s="26" t="s">
        <v>305</v>
      </c>
      <c r="R43" s="99">
        <f>VLOOKUP($B43,QualitativeNotes!B:C,2,FALSE)</f>
        <v>0</v>
      </c>
      <c r="S43" s="27"/>
      <c r="T43" s="27" t="s">
        <v>288</v>
      </c>
      <c r="U43" s="88" t="s">
        <v>287</v>
      </c>
      <c r="V43" s="16"/>
      <c r="W43" s="26" t="s">
        <v>682</v>
      </c>
      <c r="X43" s="99">
        <f>VLOOKUP($B43,QualitativeNotes!B:C,2,FALSE)</f>
        <v>0</v>
      </c>
    </row>
    <row r="44" spans="1:24" ht="58" x14ac:dyDescent="0.35">
      <c r="A44" s="107">
        <v>43921</v>
      </c>
      <c r="B44" s="108" t="s">
        <v>383</v>
      </c>
      <c r="C44" s="109" t="s">
        <v>41</v>
      </c>
      <c r="D44" s="109" t="s">
        <v>44</v>
      </c>
      <c r="E44" s="109" t="s">
        <v>43</v>
      </c>
      <c r="F44" s="27" t="s">
        <v>668</v>
      </c>
      <c r="G44" s="27"/>
      <c r="H44" s="27" t="s">
        <v>288</v>
      </c>
      <c r="I44" s="88" t="s">
        <v>287</v>
      </c>
      <c r="J44" s="16"/>
      <c r="K44" s="26" t="s">
        <v>674</v>
      </c>
      <c r="L44" s="99">
        <f>VLOOKUP(B44,QualitativeNotes!B:C,2,FALSE)</f>
        <v>0</v>
      </c>
      <c r="M44" s="27"/>
      <c r="N44" s="27" t="s">
        <v>288</v>
      </c>
      <c r="O44" s="88" t="s">
        <v>287</v>
      </c>
      <c r="P44" s="16"/>
      <c r="Q44" s="26" t="s">
        <v>674</v>
      </c>
      <c r="R44" s="99">
        <f>VLOOKUP($B44,QualitativeNotes!B:C,2,FALSE)</f>
        <v>0</v>
      </c>
      <c r="S44" s="27"/>
      <c r="T44" s="27" t="s">
        <v>288</v>
      </c>
      <c r="U44" s="88" t="s">
        <v>287</v>
      </c>
      <c r="V44" s="16"/>
      <c r="W44" s="26" t="s">
        <v>674</v>
      </c>
      <c r="X44" s="99">
        <f>VLOOKUP($B44,QualitativeNotes!B:C,2,FALSE)</f>
        <v>0</v>
      </c>
    </row>
    <row r="45" spans="1:24" ht="101.5" x14ac:dyDescent="0.35">
      <c r="A45" s="107">
        <v>43921</v>
      </c>
      <c r="B45" s="108" t="s">
        <v>507</v>
      </c>
      <c r="C45" s="109" t="s">
        <v>41</v>
      </c>
      <c r="D45" s="109" t="s">
        <v>46</v>
      </c>
      <c r="E45" s="109" t="s">
        <v>23</v>
      </c>
      <c r="F45" s="27" t="s">
        <v>668</v>
      </c>
      <c r="G45" s="27"/>
      <c r="H45" s="27" t="s">
        <v>288</v>
      </c>
      <c r="I45" s="88" t="s">
        <v>287</v>
      </c>
      <c r="J45" s="16" t="s">
        <v>312</v>
      </c>
      <c r="K45" s="89">
        <v>100000</v>
      </c>
      <c r="L45" s="99" t="str">
        <f>VLOOKUP(B45,QualitativeNotes!B:C,2,FALSE)</f>
        <v>The disclosure item is compared against the required pre-funded default resources as per regulatory reporting.</v>
      </c>
      <c r="M45" s="27"/>
      <c r="N45" s="27" t="s">
        <v>288</v>
      </c>
      <c r="O45" s="88" t="s">
        <v>287</v>
      </c>
      <c r="P45" s="16" t="s">
        <v>312</v>
      </c>
      <c r="Q45" s="89">
        <v>100000</v>
      </c>
      <c r="R45" s="99" t="str">
        <f>VLOOKUP($B45,QualitativeNotes!B:C,2,FALSE)</f>
        <v>The disclosure item is compared against the required pre-funded default resources as per regulatory reporting.</v>
      </c>
      <c r="S45" s="27"/>
      <c r="T45" s="27" t="s">
        <v>288</v>
      </c>
      <c r="U45" s="88" t="s">
        <v>287</v>
      </c>
      <c r="V45" s="16" t="s">
        <v>312</v>
      </c>
      <c r="W45" s="89">
        <v>100000</v>
      </c>
      <c r="X45" s="99" t="str">
        <f>VLOOKUP($B45,QualitativeNotes!B:C,2,FALSE)</f>
        <v>The disclosure item is compared against the required pre-funded default resources as per regulatory reporting.</v>
      </c>
    </row>
    <row r="46" spans="1:24" ht="101.5" x14ac:dyDescent="0.35">
      <c r="A46" s="107">
        <v>43921</v>
      </c>
      <c r="B46" s="108" t="s">
        <v>507</v>
      </c>
      <c r="C46" s="109" t="s">
        <v>41</v>
      </c>
      <c r="D46" s="109" t="s">
        <v>46</v>
      </c>
      <c r="E46" s="109" t="s">
        <v>23</v>
      </c>
      <c r="F46" s="27" t="s">
        <v>668</v>
      </c>
      <c r="G46" s="27"/>
      <c r="H46" s="27" t="s">
        <v>288</v>
      </c>
      <c r="I46" s="88" t="s">
        <v>287</v>
      </c>
      <c r="J46" s="16" t="s">
        <v>669</v>
      </c>
      <c r="K46" s="89">
        <v>100000</v>
      </c>
      <c r="L46" s="99" t="str">
        <f>VLOOKUP(B46,QualitativeNotes!B:C,2,FALSE)</f>
        <v>The disclosure item is compared against the required pre-funded default resources as per regulatory reporting.</v>
      </c>
      <c r="M46" s="27"/>
      <c r="N46" s="27" t="s">
        <v>288</v>
      </c>
      <c r="O46" s="88" t="s">
        <v>287</v>
      </c>
      <c r="P46" s="16" t="s">
        <v>669</v>
      </c>
      <c r="Q46" s="89">
        <v>100000</v>
      </c>
      <c r="R46" s="99" t="str">
        <f>VLOOKUP($B46,QualitativeNotes!B:C,2,FALSE)</f>
        <v>The disclosure item is compared against the required pre-funded default resources as per regulatory reporting.</v>
      </c>
      <c r="S46" s="27"/>
      <c r="T46" s="27" t="s">
        <v>288</v>
      </c>
      <c r="U46" s="88" t="s">
        <v>287</v>
      </c>
      <c r="V46" s="16" t="s">
        <v>669</v>
      </c>
      <c r="W46" s="89">
        <v>100000</v>
      </c>
      <c r="X46" s="99" t="str">
        <f>VLOOKUP($B46,QualitativeNotes!B:C,2,FALSE)</f>
        <v>The disclosure item is compared against the required pre-funded default resources as per regulatory reporting.</v>
      </c>
    </row>
    <row r="47" spans="1:24" ht="43.5" x14ac:dyDescent="0.35">
      <c r="A47" s="107">
        <v>43921</v>
      </c>
      <c r="B47" s="108" t="s">
        <v>384</v>
      </c>
      <c r="C47" s="109" t="s">
        <v>41</v>
      </c>
      <c r="D47" s="109" t="s">
        <v>49</v>
      </c>
      <c r="E47" s="109" t="s">
        <v>45</v>
      </c>
      <c r="F47" s="27" t="s">
        <v>668</v>
      </c>
      <c r="G47" s="27"/>
      <c r="H47" s="27" t="s">
        <v>288</v>
      </c>
      <c r="I47" s="88" t="s">
        <v>287</v>
      </c>
      <c r="J47" s="16"/>
      <c r="K47" s="90">
        <v>10</v>
      </c>
      <c r="L47" s="99" t="str">
        <f>VLOOKUP(B47,QualitativeNotes!B:C,2,FALSE)</f>
        <v>The disclosure item is compared against the required pre-funded default resources as per regulatory reporting.</v>
      </c>
      <c r="M47" s="27"/>
      <c r="N47" s="27" t="s">
        <v>288</v>
      </c>
      <c r="O47" s="88" t="s">
        <v>287</v>
      </c>
      <c r="P47" s="16"/>
      <c r="Q47" s="90">
        <v>10</v>
      </c>
      <c r="R47" s="99" t="str">
        <f>VLOOKUP($B47,QualitativeNotes!B:C,2,FALSE)</f>
        <v>The disclosure item is compared against the required pre-funded default resources as per regulatory reporting.</v>
      </c>
      <c r="S47" s="27"/>
      <c r="T47" s="27" t="s">
        <v>288</v>
      </c>
      <c r="U47" s="88" t="s">
        <v>287</v>
      </c>
      <c r="V47" s="16"/>
      <c r="W47" s="90">
        <v>10</v>
      </c>
      <c r="X47" s="99" t="str">
        <f>VLOOKUP($B47,QualitativeNotes!B:C,2,FALSE)</f>
        <v>The disclosure item is compared against the required pre-funded default resources as per regulatory reporting.</v>
      </c>
    </row>
    <row r="48" spans="1:24" ht="43.5" x14ac:dyDescent="0.35">
      <c r="A48" s="107">
        <v>43921</v>
      </c>
      <c r="B48" s="108" t="s">
        <v>511</v>
      </c>
      <c r="C48" s="109" t="s">
        <v>41</v>
      </c>
      <c r="D48" s="109" t="s">
        <v>50</v>
      </c>
      <c r="E48" s="109" t="s">
        <v>9</v>
      </c>
      <c r="F48" s="27" t="s">
        <v>668</v>
      </c>
      <c r="G48" s="27"/>
      <c r="H48" s="27" t="s">
        <v>288</v>
      </c>
      <c r="I48" s="88" t="s">
        <v>287</v>
      </c>
      <c r="J48" s="16"/>
      <c r="K48" s="89">
        <v>1000000</v>
      </c>
      <c r="L48" s="99" t="str">
        <f>VLOOKUP(B48,QualitativeNotes!B:C,2,FALSE)</f>
        <v>The disclosure item is compared against the required pre-funded default resources as per regulatory reporting. The amount disclosed in the Consolidated Data File refers to the highest amount exceeded.</v>
      </c>
      <c r="M48" s="27"/>
      <c r="N48" s="27" t="s">
        <v>288</v>
      </c>
      <c r="O48" s="88" t="s">
        <v>287</v>
      </c>
      <c r="P48" s="16"/>
      <c r="Q48" s="89">
        <v>1000000</v>
      </c>
      <c r="R48" s="99" t="str">
        <f>VLOOKUP($B48,QualitativeNotes!B:C,2,FALSE)</f>
        <v>The disclosure item is compared against the required pre-funded default resources as per regulatory reporting. The amount disclosed in the Consolidated Data File refers to the highest amount exceeded.</v>
      </c>
      <c r="S48" s="27"/>
      <c r="T48" s="27" t="s">
        <v>288</v>
      </c>
      <c r="U48" s="88" t="s">
        <v>287</v>
      </c>
      <c r="V48" s="16"/>
      <c r="W48" s="89">
        <v>1000000</v>
      </c>
      <c r="X48" s="99" t="str">
        <f>VLOOKUP($B48,QualitativeNotes!B:C,2,FALSE)</f>
        <v>The disclosure item is compared against the required pre-funded default resources as per regulatory reporting. The amount disclosed in the Consolidated Data File refers to the highest amount exceeded.</v>
      </c>
    </row>
    <row r="49" spans="1:24" ht="87" x14ac:dyDescent="0.35">
      <c r="A49" s="107">
        <v>43921</v>
      </c>
      <c r="B49" s="108" t="s">
        <v>508</v>
      </c>
      <c r="C49" s="109" t="s">
        <v>41</v>
      </c>
      <c r="D49" s="109" t="s">
        <v>52</v>
      </c>
      <c r="E49" s="109" t="s">
        <v>9</v>
      </c>
      <c r="F49" s="27" t="s">
        <v>668</v>
      </c>
      <c r="G49" s="27"/>
      <c r="H49" s="27" t="s">
        <v>288</v>
      </c>
      <c r="I49" s="88" t="s">
        <v>287</v>
      </c>
      <c r="J49" s="16" t="s">
        <v>312</v>
      </c>
      <c r="K49" s="89">
        <v>100000</v>
      </c>
      <c r="L49" s="99">
        <f>VLOOKUP(B49,QualitativeNotes!B:C,2,FALSE)</f>
        <v>0</v>
      </c>
      <c r="M49" s="27"/>
      <c r="N49" s="27" t="s">
        <v>288</v>
      </c>
      <c r="O49" s="88" t="s">
        <v>287</v>
      </c>
      <c r="P49" s="16" t="s">
        <v>312</v>
      </c>
      <c r="Q49" s="89">
        <v>100000</v>
      </c>
      <c r="R49" s="99">
        <f>VLOOKUP($B49,QualitativeNotes!B:C,2,FALSE)</f>
        <v>0</v>
      </c>
      <c r="S49" s="27"/>
      <c r="T49" s="27" t="s">
        <v>288</v>
      </c>
      <c r="U49" s="88" t="s">
        <v>287</v>
      </c>
      <c r="V49" s="16" t="s">
        <v>312</v>
      </c>
      <c r="W49" s="89">
        <v>100000</v>
      </c>
      <c r="X49" s="99">
        <f>VLOOKUP($B49,QualitativeNotes!B:C,2,FALSE)</f>
        <v>0</v>
      </c>
    </row>
    <row r="50" spans="1:24" ht="87" x14ac:dyDescent="0.35">
      <c r="A50" s="107">
        <v>43921</v>
      </c>
      <c r="B50" s="108" t="s">
        <v>508</v>
      </c>
      <c r="C50" s="109" t="s">
        <v>41</v>
      </c>
      <c r="D50" s="109" t="s">
        <v>52</v>
      </c>
      <c r="E50" s="109" t="s">
        <v>9</v>
      </c>
      <c r="F50" s="27" t="s">
        <v>668</v>
      </c>
      <c r="G50" s="27"/>
      <c r="H50" s="27" t="s">
        <v>288</v>
      </c>
      <c r="I50" s="88" t="s">
        <v>287</v>
      </c>
      <c r="J50" s="16" t="s">
        <v>669</v>
      </c>
      <c r="K50" s="89">
        <v>100000</v>
      </c>
      <c r="L50" s="99">
        <f>VLOOKUP(B50,QualitativeNotes!B:C,2,FALSE)</f>
        <v>0</v>
      </c>
      <c r="M50" s="27"/>
      <c r="N50" s="27" t="s">
        <v>288</v>
      </c>
      <c r="O50" s="88" t="s">
        <v>287</v>
      </c>
      <c r="P50" s="16" t="s">
        <v>669</v>
      </c>
      <c r="Q50" s="89">
        <v>100000</v>
      </c>
      <c r="R50" s="99">
        <f>VLOOKUP($B50,QualitativeNotes!B:C,2,FALSE)</f>
        <v>0</v>
      </c>
      <c r="S50" s="27"/>
      <c r="T50" s="27" t="s">
        <v>288</v>
      </c>
      <c r="U50" s="88" t="s">
        <v>287</v>
      </c>
      <c r="V50" s="16" t="s">
        <v>669</v>
      </c>
      <c r="W50" s="89">
        <v>100000</v>
      </c>
      <c r="X50" s="99">
        <f>VLOOKUP($B50,QualitativeNotes!B:C,2,FALSE)</f>
        <v>0</v>
      </c>
    </row>
    <row r="51" spans="1:24" ht="101.5" x14ac:dyDescent="0.35">
      <c r="A51" s="107">
        <v>43921</v>
      </c>
      <c r="B51" s="108" t="s">
        <v>509</v>
      </c>
      <c r="C51" s="109" t="s">
        <v>41</v>
      </c>
      <c r="D51" s="109" t="s">
        <v>53</v>
      </c>
      <c r="E51" s="109" t="s">
        <v>9</v>
      </c>
      <c r="F51" s="27" t="s">
        <v>668</v>
      </c>
      <c r="G51" s="27"/>
      <c r="H51" s="27" t="s">
        <v>288</v>
      </c>
      <c r="I51" s="88" t="s">
        <v>287</v>
      </c>
      <c r="J51" s="16" t="s">
        <v>312</v>
      </c>
      <c r="K51" s="89">
        <v>100000</v>
      </c>
      <c r="L51" s="99" t="str">
        <f>VLOOKUP(B51,QualitativeNotes!B:C,2,FALSE)</f>
        <v>The disclosure item is compared against the required pre-funded default resources as per regulatory reporting.</v>
      </c>
      <c r="M51" s="27"/>
      <c r="N51" s="27" t="s">
        <v>288</v>
      </c>
      <c r="O51" s="88" t="s">
        <v>287</v>
      </c>
      <c r="P51" s="16" t="s">
        <v>312</v>
      </c>
      <c r="Q51" s="89">
        <v>100000</v>
      </c>
      <c r="R51" s="99" t="str">
        <f>VLOOKUP($B51,QualitativeNotes!B:C,2,FALSE)</f>
        <v>The disclosure item is compared against the required pre-funded default resources as per regulatory reporting.</v>
      </c>
      <c r="S51" s="27"/>
      <c r="T51" s="27" t="s">
        <v>288</v>
      </c>
      <c r="U51" s="88" t="s">
        <v>287</v>
      </c>
      <c r="V51" s="16" t="s">
        <v>312</v>
      </c>
      <c r="W51" s="89">
        <v>100000</v>
      </c>
      <c r="X51" s="99" t="str">
        <f>VLOOKUP($B51,QualitativeNotes!B:C,2,FALSE)</f>
        <v>The disclosure item is compared against the required pre-funded default resources as per regulatory reporting.</v>
      </c>
    </row>
    <row r="52" spans="1:24" ht="101.5" x14ac:dyDescent="0.35">
      <c r="A52" s="107">
        <v>43921</v>
      </c>
      <c r="B52" s="108" t="s">
        <v>509</v>
      </c>
      <c r="C52" s="109" t="s">
        <v>41</v>
      </c>
      <c r="D52" s="109" t="s">
        <v>53</v>
      </c>
      <c r="E52" s="109" t="s">
        <v>9</v>
      </c>
      <c r="F52" s="27" t="s">
        <v>668</v>
      </c>
      <c r="G52" s="27"/>
      <c r="H52" s="27" t="s">
        <v>288</v>
      </c>
      <c r="I52" s="88" t="s">
        <v>287</v>
      </c>
      <c r="J52" s="16" t="s">
        <v>669</v>
      </c>
      <c r="K52" s="89">
        <v>100000</v>
      </c>
      <c r="L52" s="99" t="str">
        <f>VLOOKUP(B52,QualitativeNotes!B:C,2,FALSE)</f>
        <v>The disclosure item is compared against the required pre-funded default resources as per regulatory reporting.</v>
      </c>
      <c r="M52" s="27"/>
      <c r="N52" s="27" t="s">
        <v>288</v>
      </c>
      <c r="O52" s="88" t="s">
        <v>287</v>
      </c>
      <c r="P52" s="16" t="s">
        <v>669</v>
      </c>
      <c r="Q52" s="89">
        <v>100000</v>
      </c>
      <c r="R52" s="99" t="str">
        <f>VLOOKUP($B52,QualitativeNotes!B:C,2,FALSE)</f>
        <v>The disclosure item is compared against the required pre-funded default resources as per regulatory reporting.</v>
      </c>
      <c r="S52" s="27"/>
      <c r="T52" s="27" t="s">
        <v>288</v>
      </c>
      <c r="U52" s="88" t="s">
        <v>287</v>
      </c>
      <c r="V52" s="16" t="s">
        <v>669</v>
      </c>
      <c r="W52" s="89">
        <v>100000</v>
      </c>
      <c r="X52" s="99" t="str">
        <f>VLOOKUP($B52,QualitativeNotes!B:C,2,FALSE)</f>
        <v>The disclosure item is compared against the required pre-funded default resources as per regulatory reporting.</v>
      </c>
    </row>
    <row r="53" spans="1:24" ht="43.5" x14ac:dyDescent="0.35">
      <c r="A53" s="107">
        <v>43921</v>
      </c>
      <c r="B53" s="108" t="s">
        <v>385</v>
      </c>
      <c r="C53" s="109" t="s">
        <v>41</v>
      </c>
      <c r="D53" s="109" t="s">
        <v>54</v>
      </c>
      <c r="E53" s="109" t="s">
        <v>45</v>
      </c>
      <c r="F53" s="27" t="s">
        <v>668</v>
      </c>
      <c r="G53" s="27"/>
      <c r="H53" s="27" t="s">
        <v>288</v>
      </c>
      <c r="I53" s="88" t="s">
        <v>287</v>
      </c>
      <c r="J53" s="16"/>
      <c r="K53" s="90">
        <v>8</v>
      </c>
      <c r="L53" s="99" t="str">
        <f>VLOOKUP(B53,QualitativeNotes!B:C,2,FALSE)</f>
        <v>The disclosure item is compared against the required pre-funded default resources as per regulatory reporting.</v>
      </c>
      <c r="M53" s="27"/>
      <c r="N53" s="27" t="s">
        <v>288</v>
      </c>
      <c r="O53" s="88" t="s">
        <v>287</v>
      </c>
      <c r="P53" s="16"/>
      <c r="Q53" s="90">
        <v>8</v>
      </c>
      <c r="R53" s="99" t="str">
        <f>VLOOKUP($B53,QualitativeNotes!B:C,2,FALSE)</f>
        <v>The disclosure item is compared against the required pre-funded default resources as per regulatory reporting.</v>
      </c>
      <c r="S53" s="27"/>
      <c r="T53" s="27" t="s">
        <v>288</v>
      </c>
      <c r="U53" s="88" t="s">
        <v>287</v>
      </c>
      <c r="V53" s="16"/>
      <c r="W53" s="90">
        <v>8</v>
      </c>
      <c r="X53" s="99" t="str">
        <f>VLOOKUP($B53,QualitativeNotes!B:C,2,FALSE)</f>
        <v>The disclosure item is compared against the required pre-funded default resources as per regulatory reporting.</v>
      </c>
    </row>
    <row r="54" spans="1:24" ht="43.5" x14ac:dyDescent="0.35">
      <c r="A54" s="107">
        <v>43921</v>
      </c>
      <c r="B54" s="108" t="s">
        <v>512</v>
      </c>
      <c r="C54" s="109" t="s">
        <v>41</v>
      </c>
      <c r="D54" s="109" t="s">
        <v>55</v>
      </c>
      <c r="E54" s="109" t="s">
        <v>9</v>
      </c>
      <c r="F54" s="27" t="s">
        <v>668</v>
      </c>
      <c r="G54" s="27"/>
      <c r="H54" s="27" t="s">
        <v>288</v>
      </c>
      <c r="I54" s="88" t="s">
        <v>287</v>
      </c>
      <c r="J54" s="16"/>
      <c r="K54" s="89">
        <v>1000000</v>
      </c>
      <c r="L54" s="99" t="str">
        <f>VLOOKUP(B54,QualitativeNotes!B:C,2,FALSE)</f>
        <v>The disclosure item is compared against the required pre-funded default resources as per regulatory reporting. The amount disclosed in the Consolidated Data File refers to the highest amount exceeded.</v>
      </c>
      <c r="M54" s="27"/>
      <c r="N54" s="27" t="s">
        <v>288</v>
      </c>
      <c r="O54" s="88" t="s">
        <v>287</v>
      </c>
      <c r="P54" s="16"/>
      <c r="Q54" s="89">
        <v>1000000</v>
      </c>
      <c r="R54" s="99" t="str">
        <f>VLOOKUP($B54,QualitativeNotes!B:C,2,FALSE)</f>
        <v>The disclosure item is compared against the required pre-funded default resources as per regulatory reporting. The amount disclosed in the Consolidated Data File refers to the highest amount exceeded.</v>
      </c>
      <c r="S54" s="27"/>
      <c r="T54" s="27" t="s">
        <v>288</v>
      </c>
      <c r="U54" s="88" t="s">
        <v>287</v>
      </c>
      <c r="V54" s="16"/>
      <c r="W54" s="89">
        <v>1000000</v>
      </c>
      <c r="X54" s="99" t="str">
        <f>VLOOKUP($B54,QualitativeNotes!B:C,2,FALSE)</f>
        <v>The disclosure item is compared against the required pre-funded default resources as per regulatory reporting. The amount disclosed in the Consolidated Data File refers to the highest amount exceeded.</v>
      </c>
    </row>
    <row r="55" spans="1:24" ht="87" x14ac:dyDescent="0.35">
      <c r="A55" s="107">
        <v>43921</v>
      </c>
      <c r="B55" s="108" t="s">
        <v>510</v>
      </c>
      <c r="C55" s="109" t="s">
        <v>41</v>
      </c>
      <c r="D55" s="109" t="s">
        <v>57</v>
      </c>
      <c r="E55" s="109" t="s">
        <v>9</v>
      </c>
      <c r="F55" s="27" t="s">
        <v>668</v>
      </c>
      <c r="G55" s="27"/>
      <c r="H55" s="27" t="s">
        <v>288</v>
      </c>
      <c r="I55" s="88" t="s">
        <v>287</v>
      </c>
      <c r="J55" s="16" t="s">
        <v>312</v>
      </c>
      <c r="K55" s="89">
        <v>100000</v>
      </c>
      <c r="L55" s="99">
        <f>VLOOKUP(B55,QualitativeNotes!B:C,2,FALSE)</f>
        <v>0</v>
      </c>
      <c r="M55" s="27"/>
      <c r="N55" s="27" t="s">
        <v>288</v>
      </c>
      <c r="O55" s="88" t="s">
        <v>287</v>
      </c>
      <c r="P55" s="16" t="s">
        <v>312</v>
      </c>
      <c r="Q55" s="89">
        <v>100000</v>
      </c>
      <c r="R55" s="99">
        <f>VLOOKUP($B55,QualitativeNotes!B:C,2,FALSE)</f>
        <v>0</v>
      </c>
      <c r="S55" s="27"/>
      <c r="T55" s="27" t="s">
        <v>288</v>
      </c>
      <c r="U55" s="88" t="s">
        <v>287</v>
      </c>
      <c r="V55" s="16" t="s">
        <v>312</v>
      </c>
      <c r="W55" s="89">
        <v>100000</v>
      </c>
      <c r="X55" s="99">
        <f>VLOOKUP($B55,QualitativeNotes!B:C,2,FALSE)</f>
        <v>0</v>
      </c>
    </row>
    <row r="56" spans="1:24" ht="87" x14ac:dyDescent="0.35">
      <c r="A56" s="107">
        <v>43921</v>
      </c>
      <c r="B56" s="108" t="s">
        <v>510</v>
      </c>
      <c r="C56" s="109" t="s">
        <v>41</v>
      </c>
      <c r="D56" s="109" t="s">
        <v>57</v>
      </c>
      <c r="E56" s="109" t="s">
        <v>9</v>
      </c>
      <c r="F56" s="27" t="s">
        <v>668</v>
      </c>
      <c r="G56" s="27"/>
      <c r="H56" s="27" t="s">
        <v>288</v>
      </c>
      <c r="I56" s="88" t="s">
        <v>287</v>
      </c>
      <c r="J56" s="16" t="s">
        <v>669</v>
      </c>
      <c r="K56" s="89">
        <v>100000</v>
      </c>
      <c r="L56" s="99">
        <f>VLOOKUP(B56,QualitativeNotes!B:C,2,FALSE)</f>
        <v>0</v>
      </c>
      <c r="M56" s="27"/>
      <c r="N56" s="27" t="s">
        <v>288</v>
      </c>
      <c r="O56" s="88" t="s">
        <v>287</v>
      </c>
      <c r="P56" s="16" t="s">
        <v>669</v>
      </c>
      <c r="Q56" s="89">
        <v>100000</v>
      </c>
      <c r="R56" s="99">
        <f>VLOOKUP($B56,QualitativeNotes!B:C,2,FALSE)</f>
        <v>0</v>
      </c>
      <c r="S56" s="27"/>
      <c r="T56" s="27" t="s">
        <v>288</v>
      </c>
      <c r="U56" s="88" t="s">
        <v>287</v>
      </c>
      <c r="V56" s="16" t="s">
        <v>669</v>
      </c>
      <c r="W56" s="89">
        <v>100000</v>
      </c>
      <c r="X56" s="99">
        <f>VLOOKUP($B56,QualitativeNotes!B:C,2,FALSE)</f>
        <v>0</v>
      </c>
    </row>
    <row r="57" spans="1:24" ht="29" x14ac:dyDescent="0.35">
      <c r="A57" s="107">
        <v>43921</v>
      </c>
      <c r="B57" s="108" t="s">
        <v>386</v>
      </c>
      <c r="C57" s="109" t="s">
        <v>58</v>
      </c>
      <c r="D57" s="109" t="s">
        <v>59</v>
      </c>
      <c r="E57" s="109" t="s">
        <v>43</v>
      </c>
      <c r="F57" s="27" t="s">
        <v>1</v>
      </c>
      <c r="G57" s="27"/>
      <c r="H57" s="27" t="s">
        <v>288</v>
      </c>
      <c r="I57" s="88" t="s">
        <v>287</v>
      </c>
      <c r="J57" s="16"/>
      <c r="K57" s="26" t="s">
        <v>307</v>
      </c>
      <c r="L57" s="99">
        <f>VLOOKUP(B57,QualitativeNotes!B:C,2,FALSE)</f>
        <v>0</v>
      </c>
      <c r="M57" s="27"/>
      <c r="N57" s="27" t="s">
        <v>288</v>
      </c>
      <c r="O57" s="88" t="s">
        <v>287</v>
      </c>
      <c r="P57" s="16"/>
      <c r="Q57" s="26" t="s">
        <v>307</v>
      </c>
      <c r="R57" s="99">
        <f>VLOOKUP($B57,QualitativeNotes!B:C,2,FALSE)</f>
        <v>0</v>
      </c>
      <c r="S57" s="27"/>
      <c r="T57" s="27" t="s">
        <v>288</v>
      </c>
      <c r="U57" s="88" t="s">
        <v>287</v>
      </c>
      <c r="V57" s="16"/>
      <c r="W57" s="26" t="s">
        <v>307</v>
      </c>
      <c r="X57" s="99">
        <f>VLOOKUP($B57,QualitativeNotes!B:C,2,FALSE)</f>
        <v>0</v>
      </c>
    </row>
    <row r="58" spans="1:24" ht="58" x14ac:dyDescent="0.35">
      <c r="A58" s="107">
        <v>43921</v>
      </c>
      <c r="B58" s="108" t="s">
        <v>387</v>
      </c>
      <c r="C58" s="109" t="s">
        <v>61</v>
      </c>
      <c r="D58" s="109" t="s">
        <v>61</v>
      </c>
      <c r="E58" s="109" t="s">
        <v>43</v>
      </c>
      <c r="F58" s="27" t="s">
        <v>1</v>
      </c>
      <c r="G58" s="27"/>
      <c r="H58" s="27" t="s">
        <v>288</v>
      </c>
      <c r="I58" s="88" t="s">
        <v>287</v>
      </c>
      <c r="J58" s="16"/>
      <c r="K58" s="26" t="s">
        <v>307</v>
      </c>
      <c r="L58" s="99">
        <f>VLOOKUP(B58,QualitativeNotes!B:C,2,FALSE)</f>
        <v>0</v>
      </c>
      <c r="M58" s="27"/>
      <c r="N58" s="27" t="s">
        <v>288</v>
      </c>
      <c r="O58" s="88" t="s">
        <v>287</v>
      </c>
      <c r="P58" s="16"/>
      <c r="Q58" s="26" t="s">
        <v>307</v>
      </c>
      <c r="R58" s="99">
        <f>VLOOKUP($B58,QualitativeNotes!B:C,2,FALSE)</f>
        <v>0</v>
      </c>
      <c r="S58" s="27"/>
      <c r="T58" s="27" t="s">
        <v>288</v>
      </c>
      <c r="U58" s="88" t="s">
        <v>287</v>
      </c>
      <c r="V58" s="16"/>
      <c r="W58" s="26" t="s">
        <v>307</v>
      </c>
      <c r="X58" s="99">
        <f>VLOOKUP($B58,QualitativeNotes!B:C,2,FALSE)</f>
        <v>0</v>
      </c>
    </row>
    <row r="59" spans="1:24" ht="29" x14ac:dyDescent="0.35">
      <c r="A59" s="107">
        <v>43921</v>
      </c>
      <c r="B59" s="108" t="s">
        <v>388</v>
      </c>
      <c r="C59" s="109" t="s">
        <v>62</v>
      </c>
      <c r="D59" s="109" t="s">
        <v>63</v>
      </c>
      <c r="E59" s="109" t="s">
        <v>64</v>
      </c>
      <c r="F59" s="27" t="s">
        <v>1</v>
      </c>
      <c r="G59" s="27"/>
      <c r="H59" s="27" t="s">
        <v>288</v>
      </c>
      <c r="I59" s="88" t="s">
        <v>287</v>
      </c>
      <c r="J59" s="16"/>
      <c r="K59" s="93">
        <v>0.99</v>
      </c>
      <c r="L59" s="99" t="str">
        <f>VLOOKUP(B59,QualitativeNotes!B:C,2,FALSE)</f>
        <v>BMDC's collateral risk management methodology also applies the confidence interval of 99.9%.</v>
      </c>
      <c r="M59" s="27"/>
      <c r="N59" s="27" t="s">
        <v>288</v>
      </c>
      <c r="O59" s="88" t="s">
        <v>287</v>
      </c>
      <c r="P59" s="16"/>
      <c r="Q59" s="93">
        <v>1.99</v>
      </c>
      <c r="R59" s="99" t="str">
        <f>VLOOKUP($B59,QualitativeNotes!B:C,2,FALSE)</f>
        <v>BMDC's collateral risk management methodology also applies the confidence interval of 99.9%.</v>
      </c>
      <c r="S59" s="27"/>
      <c r="T59" s="27" t="s">
        <v>288</v>
      </c>
      <c r="U59" s="88" t="s">
        <v>287</v>
      </c>
      <c r="V59" s="16"/>
      <c r="W59" s="93">
        <v>2.99</v>
      </c>
      <c r="X59" s="99" t="str">
        <f>VLOOKUP($B59,QualitativeNotes!B:C,2,FALSE)</f>
        <v>BMDC's collateral risk management methodology also applies the confidence interval of 99.9%.</v>
      </c>
    </row>
    <row r="60" spans="1:24" ht="29" x14ac:dyDescent="0.35">
      <c r="A60" s="107">
        <v>43921</v>
      </c>
      <c r="B60" s="108" t="s">
        <v>389</v>
      </c>
      <c r="C60" s="109" t="s">
        <v>62</v>
      </c>
      <c r="D60" s="109" t="s">
        <v>65</v>
      </c>
      <c r="E60" s="109" t="s">
        <v>43</v>
      </c>
      <c r="F60" s="27" t="s">
        <v>1</v>
      </c>
      <c r="G60" s="27"/>
      <c r="H60" s="27" t="s">
        <v>288</v>
      </c>
      <c r="I60" s="88" t="s">
        <v>287</v>
      </c>
      <c r="J60" s="16"/>
      <c r="K60" s="26" t="s">
        <v>304</v>
      </c>
      <c r="L60" s="99">
        <f>VLOOKUP(B60,QualitativeNotes!B:C,2,FALSE)</f>
        <v>0</v>
      </c>
      <c r="M60" s="27"/>
      <c r="N60" s="27" t="s">
        <v>288</v>
      </c>
      <c r="O60" s="88" t="s">
        <v>287</v>
      </c>
      <c r="P60" s="16"/>
      <c r="Q60" s="26" t="s">
        <v>681</v>
      </c>
      <c r="R60" s="99">
        <f>VLOOKUP($B60,QualitativeNotes!B:C,2,FALSE)</f>
        <v>0</v>
      </c>
      <c r="S60" s="27"/>
      <c r="T60" s="27" t="s">
        <v>288</v>
      </c>
      <c r="U60" s="88" t="s">
        <v>287</v>
      </c>
      <c r="V60" s="16"/>
      <c r="W60" s="26" t="s">
        <v>686</v>
      </c>
      <c r="X60" s="99">
        <f>VLOOKUP($B60,QualitativeNotes!B:C,2,FALSE)</f>
        <v>0</v>
      </c>
    </row>
    <row r="61" spans="1:24" ht="29" x14ac:dyDescent="0.35">
      <c r="A61" s="107">
        <v>43921</v>
      </c>
      <c r="B61" s="108" t="s">
        <v>390</v>
      </c>
      <c r="C61" s="109" t="s">
        <v>62</v>
      </c>
      <c r="D61" s="109" t="s">
        <v>66</v>
      </c>
      <c r="E61" s="109" t="s">
        <v>45</v>
      </c>
      <c r="F61" s="27" t="s">
        <v>1</v>
      </c>
      <c r="G61" s="27"/>
      <c r="H61" s="27" t="s">
        <v>288</v>
      </c>
      <c r="I61" s="88" t="s">
        <v>287</v>
      </c>
      <c r="J61" s="16" t="s">
        <v>632</v>
      </c>
      <c r="K61" s="90">
        <v>360</v>
      </c>
      <c r="L61" s="99" t="str">
        <f>VLOOKUP(B61,QualitativeNotes!B:C,2,FALSE)</f>
        <v>BMDC's collateral risk management methodology also applies the dataset with lookback period from 1997 to date.</v>
      </c>
      <c r="M61" s="27"/>
      <c r="N61" s="27" t="s">
        <v>288</v>
      </c>
      <c r="O61" s="88" t="s">
        <v>287</v>
      </c>
      <c r="P61" s="16" t="s">
        <v>632</v>
      </c>
      <c r="Q61" s="90">
        <v>360</v>
      </c>
      <c r="R61" s="99" t="str">
        <f>VLOOKUP($B61,QualitativeNotes!B:C,2,FALSE)</f>
        <v>BMDC's collateral risk management methodology also applies the dataset with lookback period from 1997 to date.</v>
      </c>
      <c r="S61" s="27"/>
      <c r="T61" s="27" t="s">
        <v>288</v>
      </c>
      <c r="U61" s="88" t="s">
        <v>287</v>
      </c>
      <c r="V61" s="16" t="s">
        <v>632</v>
      </c>
      <c r="W61" s="90">
        <v>360</v>
      </c>
      <c r="X61" s="99" t="str">
        <f>VLOOKUP($B61,QualitativeNotes!B:C,2,FALSE)</f>
        <v>BMDC's collateral risk management methodology also applies the dataset with lookback period from 1997 to date.</v>
      </c>
    </row>
    <row r="62" spans="1:24" ht="43.5" x14ac:dyDescent="0.35">
      <c r="A62" s="107">
        <v>43921</v>
      </c>
      <c r="B62" s="108" t="s">
        <v>391</v>
      </c>
      <c r="C62" s="109" t="s">
        <v>62</v>
      </c>
      <c r="D62" s="109" t="s">
        <v>67</v>
      </c>
      <c r="E62" s="109" t="s">
        <v>45</v>
      </c>
      <c r="F62" s="27" t="s">
        <v>1</v>
      </c>
      <c r="G62" s="27"/>
      <c r="H62" s="27" t="s">
        <v>288</v>
      </c>
      <c r="I62" s="88" t="s">
        <v>287</v>
      </c>
      <c r="J62" s="16"/>
      <c r="K62" s="90">
        <v>1</v>
      </c>
      <c r="L62" s="99">
        <f>VLOOKUP(B62,QualitativeNotes!B:C,2,FALSE)</f>
        <v>0</v>
      </c>
      <c r="M62" s="27"/>
      <c r="N62" s="27" t="s">
        <v>288</v>
      </c>
      <c r="O62" s="88" t="s">
        <v>287</v>
      </c>
      <c r="P62" s="16"/>
      <c r="Q62" s="90">
        <v>1</v>
      </c>
      <c r="R62" s="99">
        <f>VLOOKUP($B62,QualitativeNotes!B:C,2,FALSE)</f>
        <v>0</v>
      </c>
      <c r="S62" s="27"/>
      <c r="T62" s="27" t="s">
        <v>288</v>
      </c>
      <c r="U62" s="88" t="s">
        <v>287</v>
      </c>
      <c r="V62" s="16"/>
      <c r="W62" s="90">
        <v>1</v>
      </c>
      <c r="X62" s="99">
        <f>VLOOKUP($B62,QualitativeNotes!B:C,2,FALSE)</f>
        <v>0</v>
      </c>
    </row>
    <row r="63" spans="1:24" ht="58" x14ac:dyDescent="0.35">
      <c r="A63" s="107">
        <v>43921</v>
      </c>
      <c r="B63" s="108" t="s">
        <v>513</v>
      </c>
      <c r="C63" s="109" t="s">
        <v>69</v>
      </c>
      <c r="D63" s="109" t="s">
        <v>70</v>
      </c>
      <c r="E63" s="109" t="s">
        <v>9</v>
      </c>
      <c r="F63" s="27" t="s">
        <v>668</v>
      </c>
      <c r="G63" s="27"/>
      <c r="H63" s="27" t="s">
        <v>288</v>
      </c>
      <c r="I63" s="88" t="s">
        <v>287</v>
      </c>
      <c r="J63" s="16" t="s">
        <v>314</v>
      </c>
      <c r="K63" s="89">
        <v>50000</v>
      </c>
      <c r="L63" s="99" t="str">
        <f>VLOOKUP(B63,QualitativeNotes!B:C,2,FALSE)</f>
        <v>The disclosure item includes performance bond, as well as margin add-ons, i.e., STEL requirement, Security Deposit, Special Deposit and Direct Clearing Participant Deposit, if any.</v>
      </c>
      <c r="M63" s="27"/>
      <c r="N63" s="27" t="s">
        <v>288</v>
      </c>
      <c r="O63" s="88" t="s">
        <v>287</v>
      </c>
      <c r="P63" s="16" t="s">
        <v>314</v>
      </c>
      <c r="Q63" s="89">
        <v>50000</v>
      </c>
      <c r="R63" s="99" t="str">
        <f>VLOOKUP($B63,QualitativeNotes!B:C,2,FALSE)</f>
        <v>The disclosure item includes performance bond, as well as margin add-ons, i.e., STEL requirement, Security Deposit, Special Deposit and Direct Clearing Participant Deposit, if any.</v>
      </c>
      <c r="S63" s="27"/>
      <c r="T63" s="27" t="s">
        <v>288</v>
      </c>
      <c r="U63" s="88" t="s">
        <v>287</v>
      </c>
      <c r="V63" s="16" t="s">
        <v>314</v>
      </c>
      <c r="W63" s="89">
        <v>50000</v>
      </c>
      <c r="X63" s="99" t="str">
        <f>VLOOKUP($B63,QualitativeNotes!B:C,2,FALSE)</f>
        <v>The disclosure item includes performance bond, as well as margin add-ons, i.e., STEL requirement, Security Deposit, Special Deposit and Direct Clearing Participant Deposit, if any.</v>
      </c>
    </row>
    <row r="64" spans="1:24" ht="58" x14ac:dyDescent="0.35">
      <c r="A64" s="107">
        <v>43921</v>
      </c>
      <c r="B64" s="108" t="s">
        <v>513</v>
      </c>
      <c r="C64" s="109" t="s">
        <v>69</v>
      </c>
      <c r="D64" s="109" t="s">
        <v>70</v>
      </c>
      <c r="E64" s="109" t="s">
        <v>9</v>
      </c>
      <c r="F64" s="27" t="s">
        <v>668</v>
      </c>
      <c r="G64" s="27"/>
      <c r="H64" s="27" t="s">
        <v>288</v>
      </c>
      <c r="I64" s="88" t="s">
        <v>287</v>
      </c>
      <c r="J64" s="16" t="s">
        <v>315</v>
      </c>
      <c r="K64" s="89">
        <v>50000</v>
      </c>
      <c r="L64" s="99" t="str">
        <f>VLOOKUP(B64,QualitativeNotes!B:C,2,FALSE)</f>
        <v>The disclosure item includes performance bond, as well as margin add-ons, i.e., STEL requirement, Security Deposit, Special Deposit and Direct Clearing Participant Deposit, if any.</v>
      </c>
      <c r="M64" s="27"/>
      <c r="N64" s="27" t="s">
        <v>288</v>
      </c>
      <c r="O64" s="88" t="s">
        <v>287</v>
      </c>
      <c r="P64" s="16" t="s">
        <v>315</v>
      </c>
      <c r="Q64" s="89">
        <v>50000</v>
      </c>
      <c r="R64" s="99" t="str">
        <f>VLOOKUP($B64,QualitativeNotes!B:C,2,FALSE)</f>
        <v>The disclosure item includes performance bond, as well as margin add-ons, i.e., STEL requirement, Security Deposit, Special Deposit and Direct Clearing Participant Deposit, if any.</v>
      </c>
      <c r="S64" s="27"/>
      <c r="T64" s="27" t="s">
        <v>288</v>
      </c>
      <c r="U64" s="88" t="s">
        <v>287</v>
      </c>
      <c r="V64" s="16" t="s">
        <v>315</v>
      </c>
      <c r="W64" s="89">
        <v>50000</v>
      </c>
      <c r="X64" s="99" t="str">
        <f>VLOOKUP($B64,QualitativeNotes!B:C,2,FALSE)</f>
        <v>The disclosure item includes performance bond, as well as margin add-ons, i.e., STEL requirement, Security Deposit, Special Deposit and Direct Clearing Participant Deposit, if any.</v>
      </c>
    </row>
    <row r="65" spans="1:24" ht="58" x14ac:dyDescent="0.35">
      <c r="A65" s="107">
        <v>43921</v>
      </c>
      <c r="B65" s="108" t="s">
        <v>513</v>
      </c>
      <c r="C65" s="109" t="s">
        <v>69</v>
      </c>
      <c r="D65" s="109" t="s">
        <v>70</v>
      </c>
      <c r="E65" s="109" t="s">
        <v>9</v>
      </c>
      <c r="F65" s="27" t="s">
        <v>668</v>
      </c>
      <c r="G65" s="27"/>
      <c r="H65" s="27" t="s">
        <v>288</v>
      </c>
      <c r="I65" s="88" t="s">
        <v>287</v>
      </c>
      <c r="J65" s="16" t="s">
        <v>313</v>
      </c>
      <c r="K65" s="89">
        <v>50000</v>
      </c>
      <c r="L65" s="99" t="str">
        <f>VLOOKUP(B65,QualitativeNotes!B:C,2,FALSE)</f>
        <v>The disclosure item includes performance bond, as well as margin add-ons, i.e., STEL requirement, Security Deposit, Special Deposit and Direct Clearing Participant Deposit, if any.</v>
      </c>
      <c r="M65" s="27"/>
      <c r="N65" s="27" t="s">
        <v>288</v>
      </c>
      <c r="O65" s="88" t="s">
        <v>287</v>
      </c>
      <c r="P65" s="16" t="s">
        <v>313</v>
      </c>
      <c r="Q65" s="89">
        <v>50000</v>
      </c>
      <c r="R65" s="99" t="str">
        <f>VLOOKUP($B65,QualitativeNotes!B:C,2,FALSE)</f>
        <v>The disclosure item includes performance bond, as well as margin add-ons, i.e., STEL requirement, Security Deposit, Special Deposit and Direct Clearing Participant Deposit, if any.</v>
      </c>
      <c r="S65" s="27"/>
      <c r="T65" s="27" t="s">
        <v>288</v>
      </c>
      <c r="U65" s="88" t="s">
        <v>287</v>
      </c>
      <c r="V65" s="16" t="s">
        <v>313</v>
      </c>
      <c r="W65" s="89">
        <v>50000</v>
      </c>
      <c r="X65" s="99" t="str">
        <f>VLOOKUP($B65,QualitativeNotes!B:C,2,FALSE)</f>
        <v>The disclosure item includes performance bond, as well as margin add-ons, i.e., STEL requirement, Security Deposit, Special Deposit and Direct Clearing Participant Deposit, if any.</v>
      </c>
    </row>
    <row r="66" spans="1:24" ht="58" x14ac:dyDescent="0.35">
      <c r="A66" s="107">
        <v>43921</v>
      </c>
      <c r="B66" s="108" t="s">
        <v>513</v>
      </c>
      <c r="C66" s="109" t="s">
        <v>69</v>
      </c>
      <c r="D66" s="109" t="s">
        <v>70</v>
      </c>
      <c r="E66" s="109" t="s">
        <v>9</v>
      </c>
      <c r="F66" s="27" t="s">
        <v>668</v>
      </c>
      <c r="G66" s="27"/>
      <c r="H66" s="27" t="s">
        <v>288</v>
      </c>
      <c r="I66" s="88" t="s">
        <v>287</v>
      </c>
      <c r="J66" s="16" t="s">
        <v>316</v>
      </c>
      <c r="K66" s="89">
        <f>SUM(K63:K65)</f>
        <v>150000</v>
      </c>
      <c r="L66" s="99" t="str">
        <f>VLOOKUP(B66,QualitativeNotes!B:C,2,FALSE)</f>
        <v>The disclosure item includes performance bond, as well as margin add-ons, i.e., STEL requirement, Security Deposit, Special Deposit and Direct Clearing Participant Deposit, if any.</v>
      </c>
      <c r="M66" s="27"/>
      <c r="N66" s="27" t="s">
        <v>288</v>
      </c>
      <c r="O66" s="88" t="s">
        <v>287</v>
      </c>
      <c r="P66" s="16" t="s">
        <v>316</v>
      </c>
      <c r="Q66" s="89">
        <f>SUM(Q63:Q65)</f>
        <v>150000</v>
      </c>
      <c r="R66" s="99" t="str">
        <f>VLOOKUP($B66,QualitativeNotes!B:C,2,FALSE)</f>
        <v>The disclosure item includes performance bond, as well as margin add-ons, i.e., STEL requirement, Security Deposit, Special Deposit and Direct Clearing Participant Deposit, if any.</v>
      </c>
      <c r="S66" s="27"/>
      <c r="T66" s="27" t="s">
        <v>288</v>
      </c>
      <c r="U66" s="88" t="s">
        <v>287</v>
      </c>
      <c r="V66" s="16" t="s">
        <v>316</v>
      </c>
      <c r="W66" s="89">
        <f>SUM(W63:W65)</f>
        <v>150000</v>
      </c>
      <c r="X66" s="99" t="str">
        <f>VLOOKUP($B66,QualitativeNotes!B:C,2,FALSE)</f>
        <v>The disclosure item includes performance bond, as well as margin add-ons, i.e., STEL requirement, Security Deposit, Special Deposit and Direct Clearing Participant Deposit, if any.</v>
      </c>
    </row>
    <row r="67" spans="1:24" ht="43.5" x14ac:dyDescent="0.35">
      <c r="A67" s="107">
        <v>43921</v>
      </c>
      <c r="B67" s="108" t="s">
        <v>514</v>
      </c>
      <c r="C67" s="109" t="s">
        <v>72</v>
      </c>
      <c r="D67" s="109" t="s">
        <v>73</v>
      </c>
      <c r="E67" s="109" t="s">
        <v>9</v>
      </c>
      <c r="F67" s="27" t="s">
        <v>668</v>
      </c>
      <c r="G67" s="27"/>
      <c r="H67" s="27" t="s">
        <v>288</v>
      </c>
      <c r="I67" s="88" t="s">
        <v>287</v>
      </c>
      <c r="J67" s="16" t="s">
        <v>320</v>
      </c>
      <c r="K67" s="89">
        <v>1000000</v>
      </c>
      <c r="L67" s="99">
        <f>VLOOKUP(B67,QualitativeNotes!B:C,2,FALSE)</f>
        <v>0</v>
      </c>
      <c r="M67" s="27"/>
      <c r="N67" s="27" t="s">
        <v>288</v>
      </c>
      <c r="O67" s="88" t="s">
        <v>287</v>
      </c>
      <c r="P67" s="16" t="s">
        <v>320</v>
      </c>
      <c r="Q67" s="89">
        <v>1000000</v>
      </c>
      <c r="R67" s="99">
        <f>VLOOKUP($B67,QualitativeNotes!B:C,2,FALSE)</f>
        <v>0</v>
      </c>
      <c r="S67" s="27"/>
      <c r="T67" s="27" t="s">
        <v>288</v>
      </c>
      <c r="U67" s="88" t="s">
        <v>287</v>
      </c>
      <c r="V67" s="16" t="s">
        <v>320</v>
      </c>
      <c r="W67" s="89">
        <v>1000000</v>
      </c>
      <c r="X67" s="99">
        <f>VLOOKUP($B67,QualitativeNotes!B:C,2,FALSE)</f>
        <v>0</v>
      </c>
    </row>
    <row r="68" spans="1:24" ht="43.5" x14ac:dyDescent="0.35">
      <c r="A68" s="107">
        <v>43921</v>
      </c>
      <c r="B68" s="108" t="s">
        <v>514</v>
      </c>
      <c r="C68" s="109" t="s">
        <v>72</v>
      </c>
      <c r="D68" s="109" t="s">
        <v>73</v>
      </c>
      <c r="E68" s="109" t="s">
        <v>9</v>
      </c>
      <c r="F68" s="27" t="s">
        <v>668</v>
      </c>
      <c r="G68" s="27"/>
      <c r="H68" s="27" t="s">
        <v>288</v>
      </c>
      <c r="I68" s="88" t="s">
        <v>287</v>
      </c>
      <c r="J68" s="16" t="s">
        <v>319</v>
      </c>
      <c r="K68" s="89">
        <v>1000000</v>
      </c>
      <c r="L68" s="99">
        <f>VLOOKUP(B68,QualitativeNotes!B:C,2,FALSE)</f>
        <v>0</v>
      </c>
      <c r="M68" s="27"/>
      <c r="N68" s="27" t="s">
        <v>288</v>
      </c>
      <c r="O68" s="88" t="s">
        <v>287</v>
      </c>
      <c r="P68" s="16" t="s">
        <v>319</v>
      </c>
      <c r="Q68" s="89">
        <v>1000000</v>
      </c>
      <c r="R68" s="99">
        <f>VLOOKUP($B68,QualitativeNotes!B:C,2,FALSE)</f>
        <v>0</v>
      </c>
      <c r="S68" s="27"/>
      <c r="T68" s="27" t="s">
        <v>288</v>
      </c>
      <c r="U68" s="88" t="s">
        <v>287</v>
      </c>
      <c r="V68" s="16" t="s">
        <v>319</v>
      </c>
      <c r="W68" s="89">
        <v>1000000</v>
      </c>
      <c r="X68" s="99">
        <f>VLOOKUP($B68,QualitativeNotes!B:C,2,FALSE)</f>
        <v>0</v>
      </c>
    </row>
    <row r="69" spans="1:24" ht="43.5" x14ac:dyDescent="0.35">
      <c r="A69" s="107">
        <v>43921</v>
      </c>
      <c r="B69" s="108" t="s">
        <v>514</v>
      </c>
      <c r="C69" s="109" t="s">
        <v>72</v>
      </c>
      <c r="D69" s="109" t="s">
        <v>73</v>
      </c>
      <c r="E69" s="109" t="s">
        <v>9</v>
      </c>
      <c r="F69" s="27" t="s">
        <v>668</v>
      </c>
      <c r="G69" s="27"/>
      <c r="H69" s="27" t="s">
        <v>288</v>
      </c>
      <c r="I69" s="88" t="s">
        <v>287</v>
      </c>
      <c r="J69" s="16" t="s">
        <v>318</v>
      </c>
      <c r="K69" s="89">
        <v>1000000</v>
      </c>
      <c r="L69" s="99">
        <f>VLOOKUP(B69,QualitativeNotes!B:C,2,FALSE)</f>
        <v>0</v>
      </c>
      <c r="M69" s="27"/>
      <c r="N69" s="27" t="s">
        <v>288</v>
      </c>
      <c r="O69" s="88" t="s">
        <v>287</v>
      </c>
      <c r="P69" s="16" t="s">
        <v>318</v>
      </c>
      <c r="Q69" s="89">
        <v>1000000</v>
      </c>
      <c r="R69" s="99">
        <f>VLOOKUP($B69,QualitativeNotes!B:C,2,FALSE)</f>
        <v>0</v>
      </c>
      <c r="S69" s="27"/>
      <c r="T69" s="27" t="s">
        <v>288</v>
      </c>
      <c r="U69" s="88" t="s">
        <v>287</v>
      </c>
      <c r="V69" s="16" t="s">
        <v>318</v>
      </c>
      <c r="W69" s="89">
        <v>1000000</v>
      </c>
      <c r="X69" s="99">
        <f>VLOOKUP($B69,QualitativeNotes!B:C,2,FALSE)</f>
        <v>0</v>
      </c>
    </row>
    <row r="70" spans="1:24" ht="43.5" x14ac:dyDescent="0.35">
      <c r="A70" s="107">
        <v>43921</v>
      </c>
      <c r="B70" s="108" t="s">
        <v>514</v>
      </c>
      <c r="C70" s="109" t="s">
        <v>72</v>
      </c>
      <c r="D70" s="109" t="s">
        <v>73</v>
      </c>
      <c r="E70" s="109" t="s">
        <v>9</v>
      </c>
      <c r="F70" s="27" t="s">
        <v>668</v>
      </c>
      <c r="G70" s="27"/>
      <c r="H70" s="27" t="s">
        <v>288</v>
      </c>
      <c r="I70" s="88" t="s">
        <v>287</v>
      </c>
      <c r="J70" s="16" t="s">
        <v>317</v>
      </c>
      <c r="K70" s="89">
        <v>1000000</v>
      </c>
      <c r="L70" s="99">
        <f>VLOOKUP(B70,QualitativeNotes!B:C,2,FALSE)</f>
        <v>0</v>
      </c>
      <c r="M70" s="27"/>
      <c r="N70" s="27" t="s">
        <v>288</v>
      </c>
      <c r="O70" s="88" t="s">
        <v>287</v>
      </c>
      <c r="P70" s="16" t="s">
        <v>317</v>
      </c>
      <c r="Q70" s="89">
        <v>1000000</v>
      </c>
      <c r="R70" s="99">
        <f>VLOOKUP($B70,QualitativeNotes!B:C,2,FALSE)</f>
        <v>0</v>
      </c>
      <c r="S70" s="27"/>
      <c r="T70" s="27" t="s">
        <v>288</v>
      </c>
      <c r="U70" s="88" t="s">
        <v>287</v>
      </c>
      <c r="V70" s="16" t="s">
        <v>317</v>
      </c>
      <c r="W70" s="89">
        <v>1000000</v>
      </c>
      <c r="X70" s="99">
        <f>VLOOKUP($B70,QualitativeNotes!B:C,2,FALSE)</f>
        <v>0</v>
      </c>
    </row>
    <row r="71" spans="1:24" ht="43.5" x14ac:dyDescent="0.35">
      <c r="A71" s="107">
        <v>43921</v>
      </c>
      <c r="B71" s="108" t="s">
        <v>514</v>
      </c>
      <c r="C71" s="109" t="s">
        <v>72</v>
      </c>
      <c r="D71" s="109" t="s">
        <v>73</v>
      </c>
      <c r="E71" s="109" t="s">
        <v>9</v>
      </c>
      <c r="F71" s="27" t="s">
        <v>668</v>
      </c>
      <c r="G71" s="27"/>
      <c r="H71" s="27" t="s">
        <v>288</v>
      </c>
      <c r="I71" s="88" t="s">
        <v>287</v>
      </c>
      <c r="J71" s="16" t="s">
        <v>322</v>
      </c>
      <c r="K71" s="89">
        <f>SUM(K67,K69)</f>
        <v>2000000</v>
      </c>
      <c r="L71" s="99">
        <f>VLOOKUP(B71,QualitativeNotes!B:C,2,FALSE)</f>
        <v>0</v>
      </c>
      <c r="M71" s="27"/>
      <c r="N71" s="27" t="s">
        <v>288</v>
      </c>
      <c r="O71" s="88" t="s">
        <v>287</v>
      </c>
      <c r="P71" s="16" t="s">
        <v>322</v>
      </c>
      <c r="Q71" s="89">
        <f>SUM(Q67,Q69)</f>
        <v>2000000</v>
      </c>
      <c r="R71" s="99">
        <f>VLOOKUP($B71,QualitativeNotes!B:C,2,FALSE)</f>
        <v>0</v>
      </c>
      <c r="S71" s="27"/>
      <c r="T71" s="27" t="s">
        <v>288</v>
      </c>
      <c r="U71" s="88" t="s">
        <v>287</v>
      </c>
      <c r="V71" s="16" t="s">
        <v>322</v>
      </c>
      <c r="W71" s="89">
        <f>SUM(W67,W69)</f>
        <v>2000000</v>
      </c>
      <c r="X71" s="99">
        <f>VLOOKUP($B71,QualitativeNotes!B:C,2,FALSE)</f>
        <v>0</v>
      </c>
    </row>
    <row r="72" spans="1:24" ht="43.5" x14ac:dyDescent="0.35">
      <c r="A72" s="107">
        <v>43921</v>
      </c>
      <c r="B72" s="108" t="s">
        <v>514</v>
      </c>
      <c r="C72" s="109" t="s">
        <v>72</v>
      </c>
      <c r="D72" s="109" t="s">
        <v>73</v>
      </c>
      <c r="E72" s="109" t="s">
        <v>9</v>
      </c>
      <c r="F72" s="27" t="s">
        <v>668</v>
      </c>
      <c r="G72" s="27"/>
      <c r="H72" s="27" t="s">
        <v>288</v>
      </c>
      <c r="I72" s="88" t="s">
        <v>287</v>
      </c>
      <c r="J72" s="16" t="s">
        <v>321</v>
      </c>
      <c r="K72" s="89">
        <f>SUM(K68,K70)</f>
        <v>2000000</v>
      </c>
      <c r="L72" s="99">
        <f>VLOOKUP(B72,QualitativeNotes!B:C,2,FALSE)</f>
        <v>0</v>
      </c>
      <c r="M72" s="27"/>
      <c r="N72" s="27" t="s">
        <v>288</v>
      </c>
      <c r="O72" s="88" t="s">
        <v>287</v>
      </c>
      <c r="P72" s="16" t="s">
        <v>321</v>
      </c>
      <c r="Q72" s="89">
        <f>SUM(Q68,Q70)</f>
        <v>2000000</v>
      </c>
      <c r="R72" s="99">
        <f>VLOOKUP($B72,QualitativeNotes!B:C,2,FALSE)</f>
        <v>0</v>
      </c>
      <c r="S72" s="27"/>
      <c r="T72" s="27" t="s">
        <v>288</v>
      </c>
      <c r="U72" s="88" t="s">
        <v>287</v>
      </c>
      <c r="V72" s="16" t="s">
        <v>321</v>
      </c>
      <c r="W72" s="89">
        <f>SUM(W68,W70)</f>
        <v>2000000</v>
      </c>
      <c r="X72" s="99">
        <f>VLOOKUP($B72,QualitativeNotes!B:C,2,FALSE)</f>
        <v>0</v>
      </c>
    </row>
    <row r="73" spans="1:24" ht="29" x14ac:dyDescent="0.35">
      <c r="A73" s="107">
        <v>43921</v>
      </c>
      <c r="B73" s="108" t="s">
        <v>515</v>
      </c>
      <c r="C73" s="109" t="s">
        <v>72</v>
      </c>
      <c r="D73" s="109" t="s">
        <v>75</v>
      </c>
      <c r="E73" s="109" t="s">
        <v>9</v>
      </c>
      <c r="F73" s="27" t="s">
        <v>668</v>
      </c>
      <c r="G73" s="27"/>
      <c r="H73" s="27" t="s">
        <v>288</v>
      </c>
      <c r="I73" s="88" t="s">
        <v>287</v>
      </c>
      <c r="J73" s="16" t="s">
        <v>320</v>
      </c>
      <c r="K73" s="89">
        <v>1000000</v>
      </c>
      <c r="L73" s="99">
        <f>VLOOKUP(B73,QualitativeNotes!B:C,2,FALSE)</f>
        <v>0</v>
      </c>
      <c r="M73" s="27"/>
      <c r="N73" s="27" t="s">
        <v>288</v>
      </c>
      <c r="O73" s="88" t="s">
        <v>287</v>
      </c>
      <c r="P73" s="16" t="s">
        <v>320</v>
      </c>
      <c r="Q73" s="89">
        <v>1000000</v>
      </c>
      <c r="R73" s="99">
        <f>VLOOKUP($B73,QualitativeNotes!B:C,2,FALSE)</f>
        <v>0</v>
      </c>
      <c r="S73" s="27"/>
      <c r="T73" s="27" t="s">
        <v>288</v>
      </c>
      <c r="U73" s="88" t="s">
        <v>287</v>
      </c>
      <c r="V73" s="16" t="s">
        <v>320</v>
      </c>
      <c r="W73" s="89">
        <v>1000000</v>
      </c>
      <c r="X73" s="99">
        <f>VLOOKUP($B73,QualitativeNotes!B:C,2,FALSE)</f>
        <v>0</v>
      </c>
    </row>
    <row r="74" spans="1:24" ht="29" x14ac:dyDescent="0.35">
      <c r="A74" s="107">
        <v>43921</v>
      </c>
      <c r="B74" s="108" t="s">
        <v>515</v>
      </c>
      <c r="C74" s="109" t="s">
        <v>72</v>
      </c>
      <c r="D74" s="109" t="s">
        <v>75</v>
      </c>
      <c r="E74" s="109" t="s">
        <v>9</v>
      </c>
      <c r="F74" s="27" t="s">
        <v>668</v>
      </c>
      <c r="G74" s="27"/>
      <c r="H74" s="27" t="s">
        <v>288</v>
      </c>
      <c r="I74" s="88" t="s">
        <v>287</v>
      </c>
      <c r="J74" s="16" t="s">
        <v>319</v>
      </c>
      <c r="K74" s="89">
        <v>1000000</v>
      </c>
      <c r="L74" s="99">
        <f>VLOOKUP(B74,QualitativeNotes!B:C,2,FALSE)</f>
        <v>0</v>
      </c>
      <c r="M74" s="27"/>
      <c r="N74" s="27" t="s">
        <v>288</v>
      </c>
      <c r="O74" s="88" t="s">
        <v>287</v>
      </c>
      <c r="P74" s="16" t="s">
        <v>319</v>
      </c>
      <c r="Q74" s="89">
        <v>1000000</v>
      </c>
      <c r="R74" s="99">
        <f>VLOOKUP($B74,QualitativeNotes!B:C,2,FALSE)</f>
        <v>0</v>
      </c>
      <c r="S74" s="27"/>
      <c r="T74" s="27" t="s">
        <v>288</v>
      </c>
      <c r="U74" s="88" t="s">
        <v>287</v>
      </c>
      <c r="V74" s="16" t="s">
        <v>319</v>
      </c>
      <c r="W74" s="89">
        <v>1000000</v>
      </c>
      <c r="X74" s="99">
        <f>VLOOKUP($B74,QualitativeNotes!B:C,2,FALSE)</f>
        <v>0</v>
      </c>
    </row>
    <row r="75" spans="1:24" ht="29" x14ac:dyDescent="0.35">
      <c r="A75" s="107">
        <v>43921</v>
      </c>
      <c r="B75" s="108" t="s">
        <v>515</v>
      </c>
      <c r="C75" s="109" t="s">
        <v>72</v>
      </c>
      <c r="D75" s="109" t="s">
        <v>75</v>
      </c>
      <c r="E75" s="109" t="s">
        <v>9</v>
      </c>
      <c r="F75" s="27" t="s">
        <v>668</v>
      </c>
      <c r="G75" s="27"/>
      <c r="H75" s="27" t="s">
        <v>288</v>
      </c>
      <c r="I75" s="88" t="s">
        <v>287</v>
      </c>
      <c r="J75" s="16" t="s">
        <v>318</v>
      </c>
      <c r="K75" s="89">
        <v>1000000</v>
      </c>
      <c r="L75" s="99">
        <f>VLOOKUP(B75,QualitativeNotes!B:C,2,FALSE)</f>
        <v>0</v>
      </c>
      <c r="M75" s="27"/>
      <c r="N75" s="27" t="s">
        <v>288</v>
      </c>
      <c r="O75" s="88" t="s">
        <v>287</v>
      </c>
      <c r="P75" s="16" t="s">
        <v>318</v>
      </c>
      <c r="Q75" s="89">
        <v>1000000</v>
      </c>
      <c r="R75" s="99">
        <f>VLOOKUP($B75,QualitativeNotes!B:C,2,FALSE)</f>
        <v>0</v>
      </c>
      <c r="S75" s="27"/>
      <c r="T75" s="27" t="s">
        <v>288</v>
      </c>
      <c r="U75" s="88" t="s">
        <v>287</v>
      </c>
      <c r="V75" s="16" t="s">
        <v>318</v>
      </c>
      <c r="W75" s="89">
        <v>1000000</v>
      </c>
      <c r="X75" s="99">
        <f>VLOOKUP($B75,QualitativeNotes!B:C,2,FALSE)</f>
        <v>0</v>
      </c>
    </row>
    <row r="76" spans="1:24" ht="29" x14ac:dyDescent="0.35">
      <c r="A76" s="107">
        <v>43921</v>
      </c>
      <c r="B76" s="108" t="s">
        <v>515</v>
      </c>
      <c r="C76" s="109" t="s">
        <v>72</v>
      </c>
      <c r="D76" s="109" t="s">
        <v>75</v>
      </c>
      <c r="E76" s="109" t="s">
        <v>9</v>
      </c>
      <c r="F76" s="27" t="s">
        <v>668</v>
      </c>
      <c r="G76" s="27"/>
      <c r="H76" s="27" t="s">
        <v>288</v>
      </c>
      <c r="I76" s="88" t="s">
        <v>287</v>
      </c>
      <c r="J76" s="16" t="s">
        <v>317</v>
      </c>
      <c r="K76" s="89">
        <v>1000000</v>
      </c>
      <c r="L76" s="99">
        <f>VLOOKUP(B76,QualitativeNotes!B:C,2,FALSE)</f>
        <v>0</v>
      </c>
      <c r="M76" s="27"/>
      <c r="N76" s="27" t="s">
        <v>288</v>
      </c>
      <c r="O76" s="88" t="s">
        <v>287</v>
      </c>
      <c r="P76" s="16" t="s">
        <v>317</v>
      </c>
      <c r="Q76" s="89">
        <v>1000000</v>
      </c>
      <c r="R76" s="99">
        <f>VLOOKUP($B76,QualitativeNotes!B:C,2,FALSE)</f>
        <v>0</v>
      </c>
      <c r="S76" s="27"/>
      <c r="T76" s="27" t="s">
        <v>288</v>
      </c>
      <c r="U76" s="88" t="s">
        <v>287</v>
      </c>
      <c r="V76" s="16" t="s">
        <v>317</v>
      </c>
      <c r="W76" s="89">
        <v>1000000</v>
      </c>
      <c r="X76" s="99">
        <f>VLOOKUP($B76,QualitativeNotes!B:C,2,FALSE)</f>
        <v>0</v>
      </c>
    </row>
    <row r="77" spans="1:24" ht="29" x14ac:dyDescent="0.35">
      <c r="A77" s="107">
        <v>43921</v>
      </c>
      <c r="B77" s="108" t="s">
        <v>515</v>
      </c>
      <c r="C77" s="109" t="s">
        <v>72</v>
      </c>
      <c r="D77" s="109" t="s">
        <v>75</v>
      </c>
      <c r="E77" s="109" t="s">
        <v>9</v>
      </c>
      <c r="F77" s="27" t="s">
        <v>668</v>
      </c>
      <c r="G77" s="27"/>
      <c r="H77" s="27" t="s">
        <v>288</v>
      </c>
      <c r="I77" s="88" t="s">
        <v>287</v>
      </c>
      <c r="J77" s="16" t="s">
        <v>322</v>
      </c>
      <c r="K77" s="89">
        <f>SUM(K73,K75)</f>
        <v>2000000</v>
      </c>
      <c r="L77" s="99">
        <f>VLOOKUP(B77,QualitativeNotes!B:C,2,FALSE)</f>
        <v>0</v>
      </c>
      <c r="M77" s="27"/>
      <c r="N77" s="27" t="s">
        <v>288</v>
      </c>
      <c r="O77" s="88" t="s">
        <v>287</v>
      </c>
      <c r="P77" s="16" t="s">
        <v>322</v>
      </c>
      <c r="Q77" s="89">
        <f>SUM(Q73,Q75)</f>
        <v>2000000</v>
      </c>
      <c r="R77" s="99">
        <f>VLOOKUP($B77,QualitativeNotes!B:C,2,FALSE)</f>
        <v>0</v>
      </c>
      <c r="S77" s="27"/>
      <c r="T77" s="27" t="s">
        <v>288</v>
      </c>
      <c r="U77" s="88" t="s">
        <v>287</v>
      </c>
      <c r="V77" s="16" t="s">
        <v>322</v>
      </c>
      <c r="W77" s="89">
        <f>SUM(W73,W75)</f>
        <v>2000000</v>
      </c>
      <c r="X77" s="99">
        <f>VLOOKUP($B77,QualitativeNotes!B:C,2,FALSE)</f>
        <v>0</v>
      </c>
    </row>
    <row r="78" spans="1:24" ht="29" x14ac:dyDescent="0.35">
      <c r="A78" s="107">
        <v>43921</v>
      </c>
      <c r="B78" s="108" t="s">
        <v>515</v>
      </c>
      <c r="C78" s="109" t="s">
        <v>72</v>
      </c>
      <c r="D78" s="109" t="s">
        <v>75</v>
      </c>
      <c r="E78" s="109" t="s">
        <v>9</v>
      </c>
      <c r="F78" s="27" t="s">
        <v>668</v>
      </c>
      <c r="G78" s="27"/>
      <c r="H78" s="27" t="s">
        <v>288</v>
      </c>
      <c r="I78" s="88" t="s">
        <v>287</v>
      </c>
      <c r="J78" s="16" t="s">
        <v>321</v>
      </c>
      <c r="K78" s="89">
        <f>SUM(K74,K76)</f>
        <v>2000000</v>
      </c>
      <c r="L78" s="99">
        <f>VLOOKUP(B78,QualitativeNotes!B:C,2,FALSE)</f>
        <v>0</v>
      </c>
      <c r="M78" s="27"/>
      <c r="N78" s="27" t="s">
        <v>288</v>
      </c>
      <c r="O78" s="88" t="s">
        <v>287</v>
      </c>
      <c r="P78" s="16" t="s">
        <v>321</v>
      </c>
      <c r="Q78" s="89">
        <f>SUM(Q74,Q76)</f>
        <v>2000000</v>
      </c>
      <c r="R78" s="99">
        <f>VLOOKUP($B78,QualitativeNotes!B:C,2,FALSE)</f>
        <v>0</v>
      </c>
      <c r="S78" s="27"/>
      <c r="T78" s="27" t="s">
        <v>288</v>
      </c>
      <c r="U78" s="88" t="s">
        <v>287</v>
      </c>
      <c r="V78" s="16" t="s">
        <v>321</v>
      </c>
      <c r="W78" s="89">
        <f>SUM(W74,W76)</f>
        <v>2000000</v>
      </c>
      <c r="X78" s="99">
        <f>VLOOKUP($B78,QualitativeNotes!B:C,2,FALSE)</f>
        <v>0</v>
      </c>
    </row>
    <row r="79" spans="1:24" ht="58" x14ac:dyDescent="0.35">
      <c r="A79" s="107">
        <v>43921</v>
      </c>
      <c r="B79" s="108" t="s">
        <v>516</v>
      </c>
      <c r="C79" s="109" t="s">
        <v>72</v>
      </c>
      <c r="D79" s="109" t="s">
        <v>76</v>
      </c>
      <c r="E79" s="109" t="s">
        <v>9</v>
      </c>
      <c r="F79" s="27" t="s">
        <v>668</v>
      </c>
      <c r="G79" s="27"/>
      <c r="H79" s="27" t="s">
        <v>288</v>
      </c>
      <c r="I79" s="88" t="s">
        <v>287</v>
      </c>
      <c r="J79" s="16" t="s">
        <v>320</v>
      </c>
      <c r="K79" s="89">
        <v>1000000</v>
      </c>
      <c r="L79" s="99">
        <f>VLOOKUP(B79,QualitativeNotes!B:C,2,FALSE)</f>
        <v>0</v>
      </c>
      <c r="M79" s="27"/>
      <c r="N79" s="27" t="s">
        <v>288</v>
      </c>
      <c r="O79" s="88" t="s">
        <v>287</v>
      </c>
      <c r="P79" s="16" t="s">
        <v>320</v>
      </c>
      <c r="Q79" s="89">
        <v>1000000</v>
      </c>
      <c r="R79" s="99">
        <f>VLOOKUP($B79,QualitativeNotes!B:C,2,FALSE)</f>
        <v>0</v>
      </c>
      <c r="S79" s="27"/>
      <c r="T79" s="27" t="s">
        <v>288</v>
      </c>
      <c r="U79" s="88" t="s">
        <v>287</v>
      </c>
      <c r="V79" s="16" t="s">
        <v>320</v>
      </c>
      <c r="W79" s="89">
        <v>1000000</v>
      </c>
      <c r="X79" s="99">
        <f>VLOOKUP($B79,QualitativeNotes!B:C,2,FALSE)</f>
        <v>0</v>
      </c>
    </row>
    <row r="80" spans="1:24" ht="58" x14ac:dyDescent="0.35">
      <c r="A80" s="107">
        <v>43921</v>
      </c>
      <c r="B80" s="108" t="s">
        <v>516</v>
      </c>
      <c r="C80" s="109" t="s">
        <v>72</v>
      </c>
      <c r="D80" s="109" t="s">
        <v>76</v>
      </c>
      <c r="E80" s="109" t="s">
        <v>9</v>
      </c>
      <c r="F80" s="27" t="s">
        <v>668</v>
      </c>
      <c r="G80" s="27"/>
      <c r="H80" s="27" t="s">
        <v>288</v>
      </c>
      <c r="I80" s="88" t="s">
        <v>287</v>
      </c>
      <c r="J80" s="16" t="s">
        <v>319</v>
      </c>
      <c r="K80" s="89">
        <v>1000000</v>
      </c>
      <c r="L80" s="99">
        <f>VLOOKUP(B80,QualitativeNotes!B:C,2,FALSE)</f>
        <v>0</v>
      </c>
      <c r="M80" s="27"/>
      <c r="N80" s="27" t="s">
        <v>288</v>
      </c>
      <c r="O80" s="88" t="s">
        <v>287</v>
      </c>
      <c r="P80" s="16" t="s">
        <v>319</v>
      </c>
      <c r="Q80" s="89">
        <v>1000000</v>
      </c>
      <c r="R80" s="99">
        <f>VLOOKUP($B80,QualitativeNotes!B:C,2,FALSE)</f>
        <v>0</v>
      </c>
      <c r="S80" s="27"/>
      <c r="T80" s="27" t="s">
        <v>288</v>
      </c>
      <c r="U80" s="88" t="s">
        <v>287</v>
      </c>
      <c r="V80" s="16" t="s">
        <v>319</v>
      </c>
      <c r="W80" s="89">
        <v>1000000</v>
      </c>
      <c r="X80" s="99">
        <f>VLOOKUP($B80,QualitativeNotes!B:C,2,FALSE)</f>
        <v>0</v>
      </c>
    </row>
    <row r="81" spans="1:24" ht="58" x14ac:dyDescent="0.35">
      <c r="A81" s="107">
        <v>43921</v>
      </c>
      <c r="B81" s="108" t="s">
        <v>516</v>
      </c>
      <c r="C81" s="109" t="s">
        <v>72</v>
      </c>
      <c r="D81" s="109" t="s">
        <v>76</v>
      </c>
      <c r="E81" s="109" t="s">
        <v>9</v>
      </c>
      <c r="F81" s="27" t="s">
        <v>668</v>
      </c>
      <c r="G81" s="27"/>
      <c r="H81" s="27" t="s">
        <v>288</v>
      </c>
      <c r="I81" s="88" t="s">
        <v>287</v>
      </c>
      <c r="J81" s="16" t="s">
        <v>318</v>
      </c>
      <c r="K81" s="89">
        <v>1000000</v>
      </c>
      <c r="L81" s="99">
        <f>VLOOKUP(B81,QualitativeNotes!B:C,2,FALSE)</f>
        <v>0</v>
      </c>
      <c r="M81" s="27"/>
      <c r="N81" s="27" t="s">
        <v>288</v>
      </c>
      <c r="O81" s="88" t="s">
        <v>287</v>
      </c>
      <c r="P81" s="16" t="s">
        <v>318</v>
      </c>
      <c r="Q81" s="89">
        <v>1000000</v>
      </c>
      <c r="R81" s="99">
        <f>VLOOKUP($B81,QualitativeNotes!B:C,2,FALSE)</f>
        <v>0</v>
      </c>
      <c r="S81" s="27"/>
      <c r="T81" s="27" t="s">
        <v>288</v>
      </c>
      <c r="U81" s="88" t="s">
        <v>287</v>
      </c>
      <c r="V81" s="16" t="s">
        <v>318</v>
      </c>
      <c r="W81" s="89">
        <v>1000000</v>
      </c>
      <c r="X81" s="99">
        <f>VLOOKUP($B81,QualitativeNotes!B:C,2,FALSE)</f>
        <v>0</v>
      </c>
    </row>
    <row r="82" spans="1:24" ht="58" x14ac:dyDescent="0.35">
      <c r="A82" s="107">
        <v>43921</v>
      </c>
      <c r="B82" s="108" t="s">
        <v>516</v>
      </c>
      <c r="C82" s="109" t="s">
        <v>72</v>
      </c>
      <c r="D82" s="109" t="s">
        <v>76</v>
      </c>
      <c r="E82" s="109" t="s">
        <v>9</v>
      </c>
      <c r="F82" s="27" t="s">
        <v>668</v>
      </c>
      <c r="G82" s="27"/>
      <c r="H82" s="27" t="s">
        <v>288</v>
      </c>
      <c r="I82" s="88" t="s">
        <v>287</v>
      </c>
      <c r="J82" s="16" t="s">
        <v>317</v>
      </c>
      <c r="K82" s="89">
        <v>1000000</v>
      </c>
      <c r="L82" s="99">
        <f>VLOOKUP(B82,QualitativeNotes!B:C,2,FALSE)</f>
        <v>0</v>
      </c>
      <c r="M82" s="27"/>
      <c r="N82" s="27" t="s">
        <v>288</v>
      </c>
      <c r="O82" s="88" t="s">
        <v>287</v>
      </c>
      <c r="P82" s="16" t="s">
        <v>317</v>
      </c>
      <c r="Q82" s="89">
        <v>1000000</v>
      </c>
      <c r="R82" s="99">
        <f>VLOOKUP($B82,QualitativeNotes!B:C,2,FALSE)</f>
        <v>0</v>
      </c>
      <c r="S82" s="27"/>
      <c r="T82" s="27" t="s">
        <v>288</v>
      </c>
      <c r="U82" s="88" t="s">
        <v>287</v>
      </c>
      <c r="V82" s="16" t="s">
        <v>317</v>
      </c>
      <c r="W82" s="89">
        <v>1000000</v>
      </c>
      <c r="X82" s="99">
        <f>VLOOKUP($B82,QualitativeNotes!B:C,2,FALSE)</f>
        <v>0</v>
      </c>
    </row>
    <row r="83" spans="1:24" ht="58" x14ac:dyDescent="0.35">
      <c r="A83" s="107">
        <v>43921</v>
      </c>
      <c r="B83" s="108" t="s">
        <v>516</v>
      </c>
      <c r="C83" s="109" t="s">
        <v>72</v>
      </c>
      <c r="D83" s="109" t="s">
        <v>76</v>
      </c>
      <c r="E83" s="109" t="s">
        <v>9</v>
      </c>
      <c r="F83" s="27" t="s">
        <v>668</v>
      </c>
      <c r="G83" s="27"/>
      <c r="H83" s="27" t="s">
        <v>288</v>
      </c>
      <c r="I83" s="88" t="s">
        <v>287</v>
      </c>
      <c r="J83" s="16" t="s">
        <v>322</v>
      </c>
      <c r="K83" s="89">
        <f>SUM(K79,K81)</f>
        <v>2000000</v>
      </c>
      <c r="L83" s="99">
        <f>VLOOKUP(B83,QualitativeNotes!B:C,2,FALSE)</f>
        <v>0</v>
      </c>
      <c r="M83" s="27"/>
      <c r="N83" s="27" t="s">
        <v>288</v>
      </c>
      <c r="O83" s="88" t="s">
        <v>287</v>
      </c>
      <c r="P83" s="16" t="s">
        <v>322</v>
      </c>
      <c r="Q83" s="89">
        <f>SUM(Q79,Q81)</f>
        <v>2000000</v>
      </c>
      <c r="R83" s="99">
        <f>VLOOKUP($B83,QualitativeNotes!B:C,2,FALSE)</f>
        <v>0</v>
      </c>
      <c r="S83" s="27"/>
      <c r="T83" s="27" t="s">
        <v>288</v>
      </c>
      <c r="U83" s="88" t="s">
        <v>287</v>
      </c>
      <c r="V83" s="16" t="s">
        <v>322</v>
      </c>
      <c r="W83" s="89">
        <f>SUM(W79,W81)</f>
        <v>2000000</v>
      </c>
      <c r="X83" s="99">
        <f>VLOOKUP($B83,QualitativeNotes!B:C,2,FALSE)</f>
        <v>0</v>
      </c>
    </row>
    <row r="84" spans="1:24" ht="58" x14ac:dyDescent="0.35">
      <c r="A84" s="107">
        <v>43921</v>
      </c>
      <c r="B84" s="108" t="s">
        <v>516</v>
      </c>
      <c r="C84" s="109" t="s">
        <v>72</v>
      </c>
      <c r="D84" s="109" t="s">
        <v>76</v>
      </c>
      <c r="E84" s="109" t="s">
        <v>9</v>
      </c>
      <c r="F84" s="27" t="s">
        <v>668</v>
      </c>
      <c r="G84" s="27"/>
      <c r="H84" s="27" t="s">
        <v>288</v>
      </c>
      <c r="I84" s="88" t="s">
        <v>287</v>
      </c>
      <c r="J84" s="16" t="s">
        <v>321</v>
      </c>
      <c r="K84" s="89">
        <f>SUM(K80,K82)</f>
        <v>2000000</v>
      </c>
      <c r="L84" s="99">
        <f>VLOOKUP(B84,QualitativeNotes!B:C,2,FALSE)</f>
        <v>0</v>
      </c>
      <c r="M84" s="27"/>
      <c r="N84" s="27" t="s">
        <v>288</v>
      </c>
      <c r="O84" s="88" t="s">
        <v>287</v>
      </c>
      <c r="P84" s="16" t="s">
        <v>321</v>
      </c>
      <c r="Q84" s="89">
        <f>SUM(Q80,Q82)</f>
        <v>2000000</v>
      </c>
      <c r="R84" s="99">
        <f>VLOOKUP($B84,QualitativeNotes!B:C,2,FALSE)</f>
        <v>0</v>
      </c>
      <c r="S84" s="27"/>
      <c r="T84" s="27" t="s">
        <v>288</v>
      </c>
      <c r="U84" s="88" t="s">
        <v>287</v>
      </c>
      <c r="V84" s="16" t="s">
        <v>321</v>
      </c>
      <c r="W84" s="89">
        <f>SUM(W80,W82)</f>
        <v>2000000</v>
      </c>
      <c r="X84" s="99">
        <f>VLOOKUP($B84,QualitativeNotes!B:C,2,FALSE)</f>
        <v>0</v>
      </c>
    </row>
    <row r="85" spans="1:24" ht="29" x14ac:dyDescent="0.35">
      <c r="A85" s="107">
        <v>43921</v>
      </c>
      <c r="B85" s="108" t="s">
        <v>517</v>
      </c>
      <c r="C85" s="109" t="s">
        <v>72</v>
      </c>
      <c r="D85" s="109" t="s">
        <v>77</v>
      </c>
      <c r="E85" s="109" t="s">
        <v>9</v>
      </c>
      <c r="F85" s="27" t="s">
        <v>668</v>
      </c>
      <c r="G85" s="27"/>
      <c r="H85" s="27" t="s">
        <v>288</v>
      </c>
      <c r="I85" s="88" t="s">
        <v>287</v>
      </c>
      <c r="J85" s="16" t="s">
        <v>320</v>
      </c>
      <c r="K85" s="89">
        <v>1000000</v>
      </c>
      <c r="L85" s="99">
        <f>VLOOKUP(B85,QualitativeNotes!B:C,2,FALSE)</f>
        <v>0</v>
      </c>
      <c r="M85" s="27"/>
      <c r="N85" s="27" t="s">
        <v>288</v>
      </c>
      <c r="O85" s="88" t="s">
        <v>287</v>
      </c>
      <c r="P85" s="16" t="s">
        <v>320</v>
      </c>
      <c r="Q85" s="89">
        <v>1000000</v>
      </c>
      <c r="R85" s="99">
        <f>VLOOKUP($B85,QualitativeNotes!B:C,2,FALSE)</f>
        <v>0</v>
      </c>
      <c r="S85" s="27"/>
      <c r="T85" s="27" t="s">
        <v>288</v>
      </c>
      <c r="U85" s="88" t="s">
        <v>287</v>
      </c>
      <c r="V85" s="16" t="s">
        <v>320</v>
      </c>
      <c r="W85" s="89">
        <v>1000000</v>
      </c>
      <c r="X85" s="99">
        <f>VLOOKUP($B85,QualitativeNotes!B:C,2,FALSE)</f>
        <v>0</v>
      </c>
    </row>
    <row r="86" spans="1:24" ht="29" x14ac:dyDescent="0.35">
      <c r="A86" s="107">
        <v>43921</v>
      </c>
      <c r="B86" s="108" t="s">
        <v>517</v>
      </c>
      <c r="C86" s="109" t="s">
        <v>72</v>
      </c>
      <c r="D86" s="109" t="s">
        <v>77</v>
      </c>
      <c r="E86" s="109" t="s">
        <v>9</v>
      </c>
      <c r="F86" s="27" t="s">
        <v>668</v>
      </c>
      <c r="G86" s="27"/>
      <c r="H86" s="27" t="s">
        <v>288</v>
      </c>
      <c r="I86" s="88" t="s">
        <v>287</v>
      </c>
      <c r="J86" s="16" t="s">
        <v>319</v>
      </c>
      <c r="K86" s="89">
        <v>1000000</v>
      </c>
      <c r="L86" s="99">
        <f>VLOOKUP(B86,QualitativeNotes!B:C,2,FALSE)</f>
        <v>0</v>
      </c>
      <c r="M86" s="27"/>
      <c r="N86" s="27" t="s">
        <v>288</v>
      </c>
      <c r="O86" s="88" t="s">
        <v>287</v>
      </c>
      <c r="P86" s="16" t="s">
        <v>319</v>
      </c>
      <c r="Q86" s="89">
        <v>1000000</v>
      </c>
      <c r="R86" s="99">
        <f>VLOOKUP($B86,QualitativeNotes!B:C,2,FALSE)</f>
        <v>0</v>
      </c>
      <c r="S86" s="27"/>
      <c r="T86" s="27" t="s">
        <v>288</v>
      </c>
      <c r="U86" s="88" t="s">
        <v>287</v>
      </c>
      <c r="V86" s="16" t="s">
        <v>319</v>
      </c>
      <c r="W86" s="89">
        <v>1000000</v>
      </c>
      <c r="X86" s="99">
        <f>VLOOKUP($B86,QualitativeNotes!B:C,2,FALSE)</f>
        <v>0</v>
      </c>
    </row>
    <row r="87" spans="1:24" ht="29" x14ac:dyDescent="0.35">
      <c r="A87" s="107">
        <v>43921</v>
      </c>
      <c r="B87" s="108" t="s">
        <v>517</v>
      </c>
      <c r="C87" s="109" t="s">
        <v>72</v>
      </c>
      <c r="D87" s="109" t="s">
        <v>77</v>
      </c>
      <c r="E87" s="109" t="s">
        <v>9</v>
      </c>
      <c r="F87" s="27" t="s">
        <v>668</v>
      </c>
      <c r="G87" s="27"/>
      <c r="H87" s="27" t="s">
        <v>288</v>
      </c>
      <c r="I87" s="88" t="s">
        <v>287</v>
      </c>
      <c r="J87" s="16" t="s">
        <v>318</v>
      </c>
      <c r="K87" s="89">
        <v>1000000</v>
      </c>
      <c r="L87" s="99">
        <f>VLOOKUP(B87,QualitativeNotes!B:C,2,FALSE)</f>
        <v>0</v>
      </c>
      <c r="M87" s="27"/>
      <c r="N87" s="27" t="s">
        <v>288</v>
      </c>
      <c r="O87" s="88" t="s">
        <v>287</v>
      </c>
      <c r="P87" s="16" t="s">
        <v>318</v>
      </c>
      <c r="Q87" s="89">
        <v>1000000</v>
      </c>
      <c r="R87" s="99">
        <f>VLOOKUP($B87,QualitativeNotes!B:C,2,FALSE)</f>
        <v>0</v>
      </c>
      <c r="S87" s="27"/>
      <c r="T87" s="27" t="s">
        <v>288</v>
      </c>
      <c r="U87" s="88" t="s">
        <v>287</v>
      </c>
      <c r="V87" s="16" t="s">
        <v>318</v>
      </c>
      <c r="W87" s="89">
        <v>1000000</v>
      </c>
      <c r="X87" s="99">
        <f>VLOOKUP($B87,QualitativeNotes!B:C,2,FALSE)</f>
        <v>0</v>
      </c>
    </row>
    <row r="88" spans="1:24" ht="29" x14ac:dyDescent="0.35">
      <c r="A88" s="107">
        <v>43921</v>
      </c>
      <c r="B88" s="108" t="s">
        <v>517</v>
      </c>
      <c r="C88" s="109" t="s">
        <v>72</v>
      </c>
      <c r="D88" s="109" t="s">
        <v>77</v>
      </c>
      <c r="E88" s="109" t="s">
        <v>9</v>
      </c>
      <c r="F88" s="27" t="s">
        <v>668</v>
      </c>
      <c r="G88" s="27"/>
      <c r="H88" s="27" t="s">
        <v>288</v>
      </c>
      <c r="I88" s="88" t="s">
        <v>287</v>
      </c>
      <c r="J88" s="16" t="s">
        <v>317</v>
      </c>
      <c r="K88" s="89">
        <v>1000000</v>
      </c>
      <c r="L88" s="99">
        <f>VLOOKUP(B88,QualitativeNotes!B:C,2,FALSE)</f>
        <v>0</v>
      </c>
      <c r="M88" s="27"/>
      <c r="N88" s="27" t="s">
        <v>288</v>
      </c>
      <c r="O88" s="88" t="s">
        <v>287</v>
      </c>
      <c r="P88" s="16" t="s">
        <v>317</v>
      </c>
      <c r="Q88" s="89">
        <v>1000000</v>
      </c>
      <c r="R88" s="99">
        <f>VLOOKUP($B88,QualitativeNotes!B:C,2,FALSE)</f>
        <v>0</v>
      </c>
      <c r="S88" s="27"/>
      <c r="T88" s="27" t="s">
        <v>288</v>
      </c>
      <c r="U88" s="88" t="s">
        <v>287</v>
      </c>
      <c r="V88" s="16" t="s">
        <v>317</v>
      </c>
      <c r="W88" s="89">
        <v>1000000</v>
      </c>
      <c r="X88" s="99">
        <f>VLOOKUP($B88,QualitativeNotes!B:C,2,FALSE)</f>
        <v>0</v>
      </c>
    </row>
    <row r="89" spans="1:24" ht="29" x14ac:dyDescent="0.35">
      <c r="A89" s="107">
        <v>43921</v>
      </c>
      <c r="B89" s="108" t="s">
        <v>517</v>
      </c>
      <c r="C89" s="109" t="s">
        <v>72</v>
      </c>
      <c r="D89" s="109" t="s">
        <v>77</v>
      </c>
      <c r="E89" s="109" t="s">
        <v>9</v>
      </c>
      <c r="F89" s="27" t="s">
        <v>668</v>
      </c>
      <c r="G89" s="27"/>
      <c r="H89" s="27" t="s">
        <v>288</v>
      </c>
      <c r="I89" s="88" t="s">
        <v>287</v>
      </c>
      <c r="J89" s="16" t="s">
        <v>322</v>
      </c>
      <c r="K89" s="89">
        <f>SUM(K85,K87)</f>
        <v>2000000</v>
      </c>
      <c r="L89" s="99">
        <f>VLOOKUP(B89,QualitativeNotes!B:C,2,FALSE)</f>
        <v>0</v>
      </c>
      <c r="M89" s="27"/>
      <c r="N89" s="27" t="s">
        <v>288</v>
      </c>
      <c r="O89" s="88" t="s">
        <v>287</v>
      </c>
      <c r="P89" s="16" t="s">
        <v>322</v>
      </c>
      <c r="Q89" s="89">
        <f>SUM(Q85,Q87)</f>
        <v>2000000</v>
      </c>
      <c r="R89" s="99">
        <f>VLOOKUP($B89,QualitativeNotes!B:C,2,FALSE)</f>
        <v>0</v>
      </c>
      <c r="S89" s="27"/>
      <c r="T89" s="27" t="s">
        <v>288</v>
      </c>
      <c r="U89" s="88" t="s">
        <v>287</v>
      </c>
      <c r="V89" s="16" t="s">
        <v>322</v>
      </c>
      <c r="W89" s="89">
        <f>SUM(W85,W87)</f>
        <v>2000000</v>
      </c>
      <c r="X89" s="99">
        <f>VLOOKUP($B89,QualitativeNotes!B:C,2,FALSE)</f>
        <v>0</v>
      </c>
    </row>
    <row r="90" spans="1:24" ht="29" x14ac:dyDescent="0.35">
      <c r="A90" s="107">
        <v>43921</v>
      </c>
      <c r="B90" s="108" t="s">
        <v>517</v>
      </c>
      <c r="C90" s="109" t="s">
        <v>72</v>
      </c>
      <c r="D90" s="109" t="s">
        <v>77</v>
      </c>
      <c r="E90" s="109" t="s">
        <v>9</v>
      </c>
      <c r="F90" s="27" t="s">
        <v>668</v>
      </c>
      <c r="G90" s="27"/>
      <c r="H90" s="27" t="s">
        <v>288</v>
      </c>
      <c r="I90" s="88" t="s">
        <v>287</v>
      </c>
      <c r="J90" s="16" t="s">
        <v>321</v>
      </c>
      <c r="K90" s="89">
        <f>SUM(K86,K88)</f>
        <v>2000000</v>
      </c>
      <c r="L90" s="99">
        <f>VLOOKUP(B90,QualitativeNotes!B:C,2,FALSE)</f>
        <v>0</v>
      </c>
      <c r="M90" s="27"/>
      <c r="N90" s="27" t="s">
        <v>288</v>
      </c>
      <c r="O90" s="88" t="s">
        <v>287</v>
      </c>
      <c r="P90" s="16" t="s">
        <v>321</v>
      </c>
      <c r="Q90" s="89">
        <f>SUM(Q86,Q88)</f>
        <v>2000000</v>
      </c>
      <c r="R90" s="99">
        <f>VLOOKUP($B90,QualitativeNotes!B:C,2,FALSE)</f>
        <v>0</v>
      </c>
      <c r="S90" s="27"/>
      <c r="T90" s="27" t="s">
        <v>288</v>
      </c>
      <c r="U90" s="88" t="s">
        <v>287</v>
      </c>
      <c r="V90" s="16" t="s">
        <v>321</v>
      </c>
      <c r="W90" s="89">
        <f>SUM(W86,W88)</f>
        <v>2000000</v>
      </c>
      <c r="X90" s="99">
        <f>VLOOKUP($B90,QualitativeNotes!B:C,2,FALSE)</f>
        <v>0</v>
      </c>
    </row>
    <row r="91" spans="1:24" ht="43.5" x14ac:dyDescent="0.35">
      <c r="A91" s="107">
        <v>43921</v>
      </c>
      <c r="B91" s="108" t="s">
        <v>518</v>
      </c>
      <c r="C91" s="109" t="s">
        <v>72</v>
      </c>
      <c r="D91" s="109" t="s">
        <v>78</v>
      </c>
      <c r="E91" s="109" t="s">
        <v>9</v>
      </c>
      <c r="F91" s="27" t="s">
        <v>668</v>
      </c>
      <c r="G91" s="27"/>
      <c r="H91" s="27" t="s">
        <v>288</v>
      </c>
      <c r="I91" s="88" t="s">
        <v>287</v>
      </c>
      <c r="J91" s="16" t="s">
        <v>320</v>
      </c>
      <c r="K91" s="89">
        <v>1000000</v>
      </c>
      <c r="L91" s="99">
        <f>VLOOKUP(B91,QualitativeNotes!B:C,2,FALSE)</f>
        <v>0</v>
      </c>
      <c r="M91" s="27"/>
      <c r="N91" s="27" t="s">
        <v>288</v>
      </c>
      <c r="O91" s="88" t="s">
        <v>287</v>
      </c>
      <c r="P91" s="16" t="s">
        <v>320</v>
      </c>
      <c r="Q91" s="89">
        <v>1000000</v>
      </c>
      <c r="R91" s="99">
        <f>VLOOKUP($B91,QualitativeNotes!B:C,2,FALSE)</f>
        <v>0</v>
      </c>
      <c r="S91" s="27"/>
      <c r="T91" s="27" t="s">
        <v>288</v>
      </c>
      <c r="U91" s="88" t="s">
        <v>287</v>
      </c>
      <c r="V91" s="16" t="s">
        <v>320</v>
      </c>
      <c r="W91" s="89">
        <v>1000000</v>
      </c>
      <c r="X91" s="99">
        <f>VLOOKUP($B91,QualitativeNotes!B:C,2,FALSE)</f>
        <v>0</v>
      </c>
    </row>
    <row r="92" spans="1:24" ht="43.5" x14ac:dyDescent="0.35">
      <c r="A92" s="107">
        <v>43921</v>
      </c>
      <c r="B92" s="108" t="s">
        <v>518</v>
      </c>
      <c r="C92" s="109" t="s">
        <v>72</v>
      </c>
      <c r="D92" s="109" t="s">
        <v>78</v>
      </c>
      <c r="E92" s="109" t="s">
        <v>9</v>
      </c>
      <c r="F92" s="27" t="s">
        <v>668</v>
      </c>
      <c r="G92" s="27"/>
      <c r="H92" s="27" t="s">
        <v>288</v>
      </c>
      <c r="I92" s="88" t="s">
        <v>287</v>
      </c>
      <c r="J92" s="16" t="s">
        <v>319</v>
      </c>
      <c r="K92" s="89">
        <v>1000000</v>
      </c>
      <c r="L92" s="99">
        <f>VLOOKUP(B92,QualitativeNotes!B:C,2,FALSE)</f>
        <v>0</v>
      </c>
      <c r="M92" s="27"/>
      <c r="N92" s="27" t="s">
        <v>288</v>
      </c>
      <c r="O92" s="88" t="s">
        <v>287</v>
      </c>
      <c r="P92" s="16" t="s">
        <v>319</v>
      </c>
      <c r="Q92" s="89">
        <v>1000000</v>
      </c>
      <c r="R92" s="99">
        <f>VLOOKUP($B92,QualitativeNotes!B:C,2,FALSE)</f>
        <v>0</v>
      </c>
      <c r="S92" s="27"/>
      <c r="T92" s="27" t="s">
        <v>288</v>
      </c>
      <c r="U92" s="88" t="s">
        <v>287</v>
      </c>
      <c r="V92" s="16" t="s">
        <v>319</v>
      </c>
      <c r="W92" s="89">
        <v>1000000</v>
      </c>
      <c r="X92" s="99">
        <f>VLOOKUP($B92,QualitativeNotes!B:C,2,FALSE)</f>
        <v>0</v>
      </c>
    </row>
    <row r="93" spans="1:24" ht="43.5" x14ac:dyDescent="0.35">
      <c r="A93" s="107">
        <v>43921</v>
      </c>
      <c r="B93" s="108" t="s">
        <v>518</v>
      </c>
      <c r="C93" s="109" t="s">
        <v>72</v>
      </c>
      <c r="D93" s="109" t="s">
        <v>78</v>
      </c>
      <c r="E93" s="109" t="s">
        <v>9</v>
      </c>
      <c r="F93" s="27" t="s">
        <v>668</v>
      </c>
      <c r="G93" s="27"/>
      <c r="H93" s="27" t="s">
        <v>288</v>
      </c>
      <c r="I93" s="88" t="s">
        <v>287</v>
      </c>
      <c r="J93" s="16" t="s">
        <v>318</v>
      </c>
      <c r="K93" s="89">
        <v>1000000</v>
      </c>
      <c r="L93" s="99">
        <f>VLOOKUP(B93,QualitativeNotes!B:C,2,FALSE)</f>
        <v>0</v>
      </c>
      <c r="M93" s="27"/>
      <c r="N93" s="27" t="s">
        <v>288</v>
      </c>
      <c r="O93" s="88" t="s">
        <v>287</v>
      </c>
      <c r="P93" s="16" t="s">
        <v>318</v>
      </c>
      <c r="Q93" s="89">
        <v>1000000</v>
      </c>
      <c r="R93" s="99">
        <f>VLOOKUP($B93,QualitativeNotes!B:C,2,FALSE)</f>
        <v>0</v>
      </c>
      <c r="S93" s="27"/>
      <c r="T93" s="27" t="s">
        <v>288</v>
      </c>
      <c r="U93" s="88" t="s">
        <v>287</v>
      </c>
      <c r="V93" s="16" t="s">
        <v>318</v>
      </c>
      <c r="W93" s="89">
        <v>1000000</v>
      </c>
      <c r="X93" s="99">
        <f>VLOOKUP($B93,QualitativeNotes!B:C,2,FALSE)</f>
        <v>0</v>
      </c>
    </row>
    <row r="94" spans="1:24" ht="43.5" x14ac:dyDescent="0.35">
      <c r="A94" s="107">
        <v>43921</v>
      </c>
      <c r="B94" s="108" t="s">
        <v>518</v>
      </c>
      <c r="C94" s="109" t="s">
        <v>72</v>
      </c>
      <c r="D94" s="109" t="s">
        <v>78</v>
      </c>
      <c r="E94" s="109" t="s">
        <v>9</v>
      </c>
      <c r="F94" s="27" t="s">
        <v>668</v>
      </c>
      <c r="G94" s="27"/>
      <c r="H94" s="27" t="s">
        <v>288</v>
      </c>
      <c r="I94" s="88" t="s">
        <v>287</v>
      </c>
      <c r="J94" s="16" t="s">
        <v>317</v>
      </c>
      <c r="K94" s="89">
        <v>1000000</v>
      </c>
      <c r="L94" s="99">
        <f>VLOOKUP(B94,QualitativeNotes!B:C,2,FALSE)</f>
        <v>0</v>
      </c>
      <c r="M94" s="27"/>
      <c r="N94" s="27" t="s">
        <v>288</v>
      </c>
      <c r="O94" s="88" t="s">
        <v>287</v>
      </c>
      <c r="P94" s="16" t="s">
        <v>317</v>
      </c>
      <c r="Q94" s="89">
        <v>1000000</v>
      </c>
      <c r="R94" s="99">
        <f>VLOOKUP($B94,QualitativeNotes!B:C,2,FALSE)</f>
        <v>0</v>
      </c>
      <c r="S94" s="27"/>
      <c r="T94" s="27" t="s">
        <v>288</v>
      </c>
      <c r="U94" s="88" t="s">
        <v>287</v>
      </c>
      <c r="V94" s="16" t="s">
        <v>317</v>
      </c>
      <c r="W94" s="89">
        <v>1000000</v>
      </c>
      <c r="X94" s="99">
        <f>VLOOKUP($B94,QualitativeNotes!B:C,2,FALSE)</f>
        <v>0</v>
      </c>
    </row>
    <row r="95" spans="1:24" ht="43.5" x14ac:dyDescent="0.35">
      <c r="A95" s="107">
        <v>43921</v>
      </c>
      <c r="B95" s="108" t="s">
        <v>518</v>
      </c>
      <c r="C95" s="109" t="s">
        <v>72</v>
      </c>
      <c r="D95" s="109" t="s">
        <v>78</v>
      </c>
      <c r="E95" s="109" t="s">
        <v>9</v>
      </c>
      <c r="F95" s="27" t="s">
        <v>668</v>
      </c>
      <c r="G95" s="27"/>
      <c r="H95" s="27" t="s">
        <v>288</v>
      </c>
      <c r="I95" s="88" t="s">
        <v>287</v>
      </c>
      <c r="J95" s="16" t="s">
        <v>322</v>
      </c>
      <c r="K95" s="89">
        <f>SUM(K91,K93)</f>
        <v>2000000</v>
      </c>
      <c r="L95" s="99">
        <f>VLOOKUP(B95,QualitativeNotes!B:C,2,FALSE)</f>
        <v>0</v>
      </c>
      <c r="M95" s="27"/>
      <c r="N95" s="27" t="s">
        <v>288</v>
      </c>
      <c r="O95" s="88" t="s">
        <v>287</v>
      </c>
      <c r="P95" s="16" t="s">
        <v>322</v>
      </c>
      <c r="Q95" s="89">
        <f>SUM(Q91,Q93)</f>
        <v>2000000</v>
      </c>
      <c r="R95" s="99">
        <f>VLOOKUP($B95,QualitativeNotes!B:C,2,FALSE)</f>
        <v>0</v>
      </c>
      <c r="S95" s="27"/>
      <c r="T95" s="27" t="s">
        <v>288</v>
      </c>
      <c r="U95" s="88" t="s">
        <v>287</v>
      </c>
      <c r="V95" s="16" t="s">
        <v>322</v>
      </c>
      <c r="W95" s="89">
        <f>SUM(W91,W93)</f>
        <v>2000000</v>
      </c>
      <c r="X95" s="99">
        <f>VLOOKUP($B95,QualitativeNotes!B:C,2,FALSE)</f>
        <v>0</v>
      </c>
    </row>
    <row r="96" spans="1:24" ht="43.5" x14ac:dyDescent="0.35">
      <c r="A96" s="107">
        <v>43921</v>
      </c>
      <c r="B96" s="108" t="s">
        <v>518</v>
      </c>
      <c r="C96" s="109" t="s">
        <v>72</v>
      </c>
      <c r="D96" s="109" t="s">
        <v>78</v>
      </c>
      <c r="E96" s="109" t="s">
        <v>9</v>
      </c>
      <c r="F96" s="27" t="s">
        <v>668</v>
      </c>
      <c r="G96" s="27"/>
      <c r="H96" s="27" t="s">
        <v>288</v>
      </c>
      <c r="I96" s="88" t="s">
        <v>287</v>
      </c>
      <c r="J96" s="16" t="s">
        <v>321</v>
      </c>
      <c r="K96" s="89">
        <f>SUM(K92,K94)</f>
        <v>2000000</v>
      </c>
      <c r="L96" s="99">
        <f>VLOOKUP(B96,QualitativeNotes!B:C,2,FALSE)</f>
        <v>0</v>
      </c>
      <c r="M96" s="27"/>
      <c r="N96" s="27" t="s">
        <v>288</v>
      </c>
      <c r="O96" s="88" t="s">
        <v>287</v>
      </c>
      <c r="P96" s="16" t="s">
        <v>321</v>
      </c>
      <c r="Q96" s="89">
        <f>SUM(Q92,Q94)</f>
        <v>2000000</v>
      </c>
      <c r="R96" s="99">
        <f>VLOOKUP($B96,QualitativeNotes!B:C,2,FALSE)</f>
        <v>0</v>
      </c>
      <c r="S96" s="27"/>
      <c r="T96" s="27" t="s">
        <v>288</v>
      </c>
      <c r="U96" s="88" t="s">
        <v>287</v>
      </c>
      <c r="V96" s="16" t="s">
        <v>321</v>
      </c>
      <c r="W96" s="89">
        <f>SUM(W92,W94)</f>
        <v>2000000</v>
      </c>
      <c r="X96" s="99">
        <f>VLOOKUP($B96,QualitativeNotes!B:C,2,FALSE)</f>
        <v>0</v>
      </c>
    </row>
    <row r="97" spans="1:24" ht="43.5" x14ac:dyDescent="0.35">
      <c r="A97" s="107">
        <v>43921</v>
      </c>
      <c r="B97" s="108" t="s">
        <v>519</v>
      </c>
      <c r="C97" s="109" t="s">
        <v>72</v>
      </c>
      <c r="D97" s="109" t="s">
        <v>79</v>
      </c>
      <c r="E97" s="109" t="s">
        <v>9</v>
      </c>
      <c r="F97" s="27" t="s">
        <v>668</v>
      </c>
      <c r="G97" s="27"/>
      <c r="H97" s="27" t="s">
        <v>288</v>
      </c>
      <c r="I97" s="88" t="s">
        <v>287</v>
      </c>
      <c r="J97" s="16" t="s">
        <v>320</v>
      </c>
      <c r="K97" s="89">
        <v>1000000</v>
      </c>
      <c r="L97" s="99">
        <f>VLOOKUP(B97,QualitativeNotes!B:C,2,FALSE)</f>
        <v>0</v>
      </c>
      <c r="M97" s="27"/>
      <c r="N97" s="27" t="s">
        <v>288</v>
      </c>
      <c r="O97" s="88" t="s">
        <v>287</v>
      </c>
      <c r="P97" s="16" t="s">
        <v>320</v>
      </c>
      <c r="Q97" s="89">
        <v>1000000</v>
      </c>
      <c r="R97" s="99">
        <f>VLOOKUP($B97,QualitativeNotes!B:C,2,FALSE)</f>
        <v>0</v>
      </c>
      <c r="S97" s="27"/>
      <c r="T97" s="27" t="s">
        <v>288</v>
      </c>
      <c r="U97" s="88" t="s">
        <v>287</v>
      </c>
      <c r="V97" s="16" t="s">
        <v>320</v>
      </c>
      <c r="W97" s="89">
        <v>1000000</v>
      </c>
      <c r="X97" s="99">
        <f>VLOOKUP($B97,QualitativeNotes!B:C,2,FALSE)</f>
        <v>0</v>
      </c>
    </row>
    <row r="98" spans="1:24" ht="43.5" x14ac:dyDescent="0.35">
      <c r="A98" s="107">
        <v>43921</v>
      </c>
      <c r="B98" s="108" t="s">
        <v>519</v>
      </c>
      <c r="C98" s="109" t="s">
        <v>72</v>
      </c>
      <c r="D98" s="109" t="s">
        <v>79</v>
      </c>
      <c r="E98" s="109" t="s">
        <v>9</v>
      </c>
      <c r="F98" s="27" t="s">
        <v>668</v>
      </c>
      <c r="G98" s="27"/>
      <c r="H98" s="27" t="s">
        <v>288</v>
      </c>
      <c r="I98" s="88" t="s">
        <v>287</v>
      </c>
      <c r="J98" s="16" t="s">
        <v>319</v>
      </c>
      <c r="K98" s="89">
        <v>1000000</v>
      </c>
      <c r="L98" s="99">
        <f>VLOOKUP(B98,QualitativeNotes!B:C,2,FALSE)</f>
        <v>0</v>
      </c>
      <c r="M98" s="27"/>
      <c r="N98" s="27" t="s">
        <v>288</v>
      </c>
      <c r="O98" s="88" t="s">
        <v>287</v>
      </c>
      <c r="P98" s="16" t="s">
        <v>319</v>
      </c>
      <c r="Q98" s="89">
        <v>1000000</v>
      </c>
      <c r="R98" s="99">
        <f>VLOOKUP($B98,QualitativeNotes!B:C,2,FALSE)</f>
        <v>0</v>
      </c>
      <c r="S98" s="27"/>
      <c r="T98" s="27" t="s">
        <v>288</v>
      </c>
      <c r="U98" s="88" t="s">
        <v>287</v>
      </c>
      <c r="V98" s="16" t="s">
        <v>319</v>
      </c>
      <c r="W98" s="89">
        <v>1000000</v>
      </c>
      <c r="X98" s="99">
        <f>VLOOKUP($B98,QualitativeNotes!B:C,2,FALSE)</f>
        <v>0</v>
      </c>
    </row>
    <row r="99" spans="1:24" ht="43.5" x14ac:dyDescent="0.35">
      <c r="A99" s="107">
        <v>43921</v>
      </c>
      <c r="B99" s="108" t="s">
        <v>519</v>
      </c>
      <c r="C99" s="109" t="s">
        <v>72</v>
      </c>
      <c r="D99" s="109" t="s">
        <v>79</v>
      </c>
      <c r="E99" s="109" t="s">
        <v>9</v>
      </c>
      <c r="F99" s="27" t="s">
        <v>668</v>
      </c>
      <c r="G99" s="27"/>
      <c r="H99" s="27" t="s">
        <v>288</v>
      </c>
      <c r="I99" s="88" t="s">
        <v>287</v>
      </c>
      <c r="J99" s="16" t="s">
        <v>318</v>
      </c>
      <c r="K99" s="89">
        <v>1000000</v>
      </c>
      <c r="L99" s="99">
        <f>VLOOKUP(B99,QualitativeNotes!B:C,2,FALSE)</f>
        <v>0</v>
      </c>
      <c r="M99" s="27"/>
      <c r="N99" s="27" t="s">
        <v>288</v>
      </c>
      <c r="O99" s="88" t="s">
        <v>287</v>
      </c>
      <c r="P99" s="16" t="s">
        <v>318</v>
      </c>
      <c r="Q99" s="89">
        <v>1000000</v>
      </c>
      <c r="R99" s="99">
        <f>VLOOKUP($B99,QualitativeNotes!B:C,2,FALSE)</f>
        <v>0</v>
      </c>
      <c r="S99" s="27"/>
      <c r="T99" s="27" t="s">
        <v>288</v>
      </c>
      <c r="U99" s="88" t="s">
        <v>287</v>
      </c>
      <c r="V99" s="16" t="s">
        <v>318</v>
      </c>
      <c r="W99" s="89">
        <v>1000000</v>
      </c>
      <c r="X99" s="99">
        <f>VLOOKUP($B99,QualitativeNotes!B:C,2,FALSE)</f>
        <v>0</v>
      </c>
    </row>
    <row r="100" spans="1:24" ht="43.5" x14ac:dyDescent="0.35">
      <c r="A100" s="107">
        <v>43921</v>
      </c>
      <c r="B100" s="108" t="s">
        <v>519</v>
      </c>
      <c r="C100" s="109" t="s">
        <v>72</v>
      </c>
      <c r="D100" s="109" t="s">
        <v>79</v>
      </c>
      <c r="E100" s="109" t="s">
        <v>9</v>
      </c>
      <c r="F100" s="27" t="s">
        <v>668</v>
      </c>
      <c r="G100" s="27"/>
      <c r="H100" s="27" t="s">
        <v>288</v>
      </c>
      <c r="I100" s="88" t="s">
        <v>287</v>
      </c>
      <c r="J100" s="16" t="s">
        <v>317</v>
      </c>
      <c r="K100" s="89">
        <v>1000000</v>
      </c>
      <c r="L100" s="99">
        <f>VLOOKUP(B100,QualitativeNotes!B:C,2,FALSE)</f>
        <v>0</v>
      </c>
      <c r="M100" s="27"/>
      <c r="N100" s="27" t="s">
        <v>288</v>
      </c>
      <c r="O100" s="88" t="s">
        <v>287</v>
      </c>
      <c r="P100" s="16" t="s">
        <v>317</v>
      </c>
      <c r="Q100" s="89">
        <v>1000000</v>
      </c>
      <c r="R100" s="99">
        <f>VLOOKUP($B100,QualitativeNotes!B:C,2,FALSE)</f>
        <v>0</v>
      </c>
      <c r="S100" s="27"/>
      <c r="T100" s="27" t="s">
        <v>288</v>
      </c>
      <c r="U100" s="88" t="s">
        <v>287</v>
      </c>
      <c r="V100" s="16" t="s">
        <v>317</v>
      </c>
      <c r="W100" s="89">
        <v>1000000</v>
      </c>
      <c r="X100" s="99">
        <f>VLOOKUP($B100,QualitativeNotes!B:C,2,FALSE)</f>
        <v>0</v>
      </c>
    </row>
    <row r="101" spans="1:24" ht="43.5" x14ac:dyDescent="0.35">
      <c r="A101" s="107">
        <v>43921</v>
      </c>
      <c r="B101" s="108" t="s">
        <v>519</v>
      </c>
      <c r="C101" s="109" t="s">
        <v>72</v>
      </c>
      <c r="D101" s="109" t="s">
        <v>79</v>
      </c>
      <c r="E101" s="109" t="s">
        <v>9</v>
      </c>
      <c r="F101" s="27" t="s">
        <v>668</v>
      </c>
      <c r="G101" s="27"/>
      <c r="H101" s="27" t="s">
        <v>288</v>
      </c>
      <c r="I101" s="88" t="s">
        <v>287</v>
      </c>
      <c r="J101" s="16" t="s">
        <v>322</v>
      </c>
      <c r="K101" s="89">
        <f>SUM(K97,K99)</f>
        <v>2000000</v>
      </c>
      <c r="L101" s="99">
        <f>VLOOKUP(B101,QualitativeNotes!B:C,2,FALSE)</f>
        <v>0</v>
      </c>
      <c r="M101" s="27"/>
      <c r="N101" s="27" t="s">
        <v>288</v>
      </c>
      <c r="O101" s="88" t="s">
        <v>287</v>
      </c>
      <c r="P101" s="16" t="s">
        <v>322</v>
      </c>
      <c r="Q101" s="89">
        <f>SUM(Q97,Q99)</f>
        <v>2000000</v>
      </c>
      <c r="R101" s="99">
        <f>VLOOKUP($B101,QualitativeNotes!B:C,2,FALSE)</f>
        <v>0</v>
      </c>
      <c r="S101" s="27"/>
      <c r="T101" s="27" t="s">
        <v>288</v>
      </c>
      <c r="U101" s="88" t="s">
        <v>287</v>
      </c>
      <c r="V101" s="16" t="s">
        <v>322</v>
      </c>
      <c r="W101" s="89">
        <f>SUM(W97,W99)</f>
        <v>2000000</v>
      </c>
      <c r="X101" s="99">
        <f>VLOOKUP($B101,QualitativeNotes!B:C,2,FALSE)</f>
        <v>0</v>
      </c>
    </row>
    <row r="102" spans="1:24" ht="43.5" x14ac:dyDescent="0.35">
      <c r="A102" s="107">
        <v>43921</v>
      </c>
      <c r="B102" s="108" t="s">
        <v>519</v>
      </c>
      <c r="C102" s="109" t="s">
        <v>72</v>
      </c>
      <c r="D102" s="109" t="s">
        <v>79</v>
      </c>
      <c r="E102" s="109" t="s">
        <v>9</v>
      </c>
      <c r="F102" s="27" t="s">
        <v>668</v>
      </c>
      <c r="G102" s="27"/>
      <c r="H102" s="27" t="s">
        <v>288</v>
      </c>
      <c r="I102" s="88" t="s">
        <v>287</v>
      </c>
      <c r="J102" s="16" t="s">
        <v>321</v>
      </c>
      <c r="K102" s="89">
        <f>SUM(K98,K100)</f>
        <v>2000000</v>
      </c>
      <c r="L102" s="99">
        <f>VLOOKUP(B102,QualitativeNotes!B:C,2,FALSE)</f>
        <v>0</v>
      </c>
      <c r="M102" s="27"/>
      <c r="N102" s="27" t="s">
        <v>288</v>
      </c>
      <c r="O102" s="88" t="s">
        <v>287</v>
      </c>
      <c r="P102" s="16" t="s">
        <v>321</v>
      </c>
      <c r="Q102" s="89">
        <f>SUM(Q98,Q100)</f>
        <v>2000000</v>
      </c>
      <c r="R102" s="99">
        <f>VLOOKUP($B102,QualitativeNotes!B:C,2,FALSE)</f>
        <v>0</v>
      </c>
      <c r="S102" s="27"/>
      <c r="T102" s="27" t="s">
        <v>288</v>
      </c>
      <c r="U102" s="88" t="s">
        <v>287</v>
      </c>
      <c r="V102" s="16" t="s">
        <v>321</v>
      </c>
      <c r="W102" s="89">
        <f>SUM(W98,W100)</f>
        <v>2000000</v>
      </c>
      <c r="X102" s="99">
        <f>VLOOKUP($B102,QualitativeNotes!B:C,2,FALSE)</f>
        <v>0</v>
      </c>
    </row>
    <row r="103" spans="1:24" ht="29" x14ac:dyDescent="0.35">
      <c r="A103" s="107">
        <v>43921</v>
      </c>
      <c r="B103" s="108" t="s">
        <v>520</v>
      </c>
      <c r="C103" s="109" t="s">
        <v>72</v>
      </c>
      <c r="D103" s="109" t="s">
        <v>80</v>
      </c>
      <c r="E103" s="109" t="s">
        <v>9</v>
      </c>
      <c r="F103" s="27" t="s">
        <v>668</v>
      </c>
      <c r="G103" s="27"/>
      <c r="H103" s="27" t="s">
        <v>288</v>
      </c>
      <c r="I103" s="88" t="s">
        <v>287</v>
      </c>
      <c r="J103" s="16" t="s">
        <v>320</v>
      </c>
      <c r="K103" s="89">
        <v>1000000</v>
      </c>
      <c r="L103" s="99">
        <f>VLOOKUP(B103,QualitativeNotes!B:C,2,FALSE)</f>
        <v>0</v>
      </c>
      <c r="M103" s="27"/>
      <c r="N103" s="27" t="s">
        <v>288</v>
      </c>
      <c r="O103" s="88" t="s">
        <v>287</v>
      </c>
      <c r="P103" s="16" t="s">
        <v>320</v>
      </c>
      <c r="Q103" s="89">
        <v>1000000</v>
      </c>
      <c r="R103" s="99">
        <f>VLOOKUP($B103,QualitativeNotes!B:C,2,FALSE)</f>
        <v>0</v>
      </c>
      <c r="S103" s="27"/>
      <c r="T103" s="27" t="s">
        <v>288</v>
      </c>
      <c r="U103" s="88" t="s">
        <v>287</v>
      </c>
      <c r="V103" s="16" t="s">
        <v>320</v>
      </c>
      <c r="W103" s="89">
        <v>1000000</v>
      </c>
      <c r="X103" s="99">
        <f>VLOOKUP($B103,QualitativeNotes!B:C,2,FALSE)</f>
        <v>0</v>
      </c>
    </row>
    <row r="104" spans="1:24" ht="29" x14ac:dyDescent="0.35">
      <c r="A104" s="107">
        <v>43921</v>
      </c>
      <c r="B104" s="108" t="s">
        <v>520</v>
      </c>
      <c r="C104" s="109" t="s">
        <v>72</v>
      </c>
      <c r="D104" s="109" t="s">
        <v>80</v>
      </c>
      <c r="E104" s="109" t="s">
        <v>9</v>
      </c>
      <c r="F104" s="27" t="s">
        <v>668</v>
      </c>
      <c r="G104" s="27"/>
      <c r="H104" s="27" t="s">
        <v>288</v>
      </c>
      <c r="I104" s="88" t="s">
        <v>287</v>
      </c>
      <c r="J104" s="16" t="s">
        <v>319</v>
      </c>
      <c r="K104" s="89">
        <v>1000000</v>
      </c>
      <c r="L104" s="99">
        <f>VLOOKUP(B104,QualitativeNotes!B:C,2,FALSE)</f>
        <v>0</v>
      </c>
      <c r="M104" s="27"/>
      <c r="N104" s="27" t="s">
        <v>288</v>
      </c>
      <c r="O104" s="88" t="s">
        <v>287</v>
      </c>
      <c r="P104" s="16" t="s">
        <v>319</v>
      </c>
      <c r="Q104" s="89">
        <v>1000000</v>
      </c>
      <c r="R104" s="99">
        <f>VLOOKUP($B104,QualitativeNotes!B:C,2,FALSE)</f>
        <v>0</v>
      </c>
      <c r="S104" s="27"/>
      <c r="T104" s="27" t="s">
        <v>288</v>
      </c>
      <c r="U104" s="88" t="s">
        <v>287</v>
      </c>
      <c r="V104" s="16" t="s">
        <v>319</v>
      </c>
      <c r="W104" s="89">
        <v>1000000</v>
      </c>
      <c r="X104" s="99">
        <f>VLOOKUP($B104,QualitativeNotes!B:C,2,FALSE)</f>
        <v>0</v>
      </c>
    </row>
    <row r="105" spans="1:24" ht="29" x14ac:dyDescent="0.35">
      <c r="A105" s="107">
        <v>43921</v>
      </c>
      <c r="B105" s="108" t="s">
        <v>520</v>
      </c>
      <c r="C105" s="109" t="s">
        <v>72</v>
      </c>
      <c r="D105" s="109" t="s">
        <v>80</v>
      </c>
      <c r="E105" s="109" t="s">
        <v>9</v>
      </c>
      <c r="F105" s="27" t="s">
        <v>668</v>
      </c>
      <c r="G105" s="27"/>
      <c r="H105" s="27" t="s">
        <v>288</v>
      </c>
      <c r="I105" s="88" t="s">
        <v>287</v>
      </c>
      <c r="J105" s="16" t="s">
        <v>318</v>
      </c>
      <c r="K105" s="89">
        <v>1000000</v>
      </c>
      <c r="L105" s="99">
        <f>VLOOKUP(B105,QualitativeNotes!B:C,2,FALSE)</f>
        <v>0</v>
      </c>
      <c r="M105" s="27"/>
      <c r="N105" s="27" t="s">
        <v>288</v>
      </c>
      <c r="O105" s="88" t="s">
        <v>287</v>
      </c>
      <c r="P105" s="16" t="s">
        <v>318</v>
      </c>
      <c r="Q105" s="89">
        <v>1000000</v>
      </c>
      <c r="R105" s="99">
        <f>VLOOKUP($B105,QualitativeNotes!B:C,2,FALSE)</f>
        <v>0</v>
      </c>
      <c r="S105" s="27"/>
      <c r="T105" s="27" t="s">
        <v>288</v>
      </c>
      <c r="U105" s="88" t="s">
        <v>287</v>
      </c>
      <c r="V105" s="16" t="s">
        <v>318</v>
      </c>
      <c r="W105" s="89">
        <v>1000000</v>
      </c>
      <c r="X105" s="99">
        <f>VLOOKUP($B105,QualitativeNotes!B:C,2,FALSE)</f>
        <v>0</v>
      </c>
    </row>
    <row r="106" spans="1:24" ht="29" x14ac:dyDescent="0.35">
      <c r="A106" s="107">
        <v>43921</v>
      </c>
      <c r="B106" s="108" t="s">
        <v>520</v>
      </c>
      <c r="C106" s="109" t="s">
        <v>72</v>
      </c>
      <c r="D106" s="109" t="s">
        <v>80</v>
      </c>
      <c r="E106" s="109" t="s">
        <v>9</v>
      </c>
      <c r="F106" s="27" t="s">
        <v>668</v>
      </c>
      <c r="G106" s="27"/>
      <c r="H106" s="27" t="s">
        <v>288</v>
      </c>
      <c r="I106" s="88" t="s">
        <v>287</v>
      </c>
      <c r="J106" s="16" t="s">
        <v>317</v>
      </c>
      <c r="K106" s="89">
        <v>1000000</v>
      </c>
      <c r="L106" s="99">
        <f>VLOOKUP(B106,QualitativeNotes!B:C,2,FALSE)</f>
        <v>0</v>
      </c>
      <c r="M106" s="27"/>
      <c r="N106" s="27" t="s">
        <v>288</v>
      </c>
      <c r="O106" s="88" t="s">
        <v>287</v>
      </c>
      <c r="P106" s="16" t="s">
        <v>317</v>
      </c>
      <c r="Q106" s="89">
        <v>1000000</v>
      </c>
      <c r="R106" s="99">
        <f>VLOOKUP($B106,QualitativeNotes!B:C,2,FALSE)</f>
        <v>0</v>
      </c>
      <c r="S106" s="27"/>
      <c r="T106" s="27" t="s">
        <v>288</v>
      </c>
      <c r="U106" s="88" t="s">
        <v>287</v>
      </c>
      <c r="V106" s="16" t="s">
        <v>317</v>
      </c>
      <c r="W106" s="89">
        <v>1000000</v>
      </c>
      <c r="X106" s="99">
        <f>VLOOKUP($B106,QualitativeNotes!B:C,2,FALSE)</f>
        <v>0</v>
      </c>
    </row>
    <row r="107" spans="1:24" ht="29" x14ac:dyDescent="0.35">
      <c r="A107" s="107">
        <v>43921</v>
      </c>
      <c r="B107" s="108" t="s">
        <v>520</v>
      </c>
      <c r="C107" s="109" t="s">
        <v>72</v>
      </c>
      <c r="D107" s="109" t="s">
        <v>80</v>
      </c>
      <c r="E107" s="109" t="s">
        <v>9</v>
      </c>
      <c r="F107" s="27" t="s">
        <v>668</v>
      </c>
      <c r="G107" s="27"/>
      <c r="H107" s="27" t="s">
        <v>288</v>
      </c>
      <c r="I107" s="88" t="s">
        <v>287</v>
      </c>
      <c r="J107" s="16" t="s">
        <v>322</v>
      </c>
      <c r="K107" s="89">
        <f>SUM(K103,K105)</f>
        <v>2000000</v>
      </c>
      <c r="L107" s="99">
        <f>VLOOKUP(B107,QualitativeNotes!B:C,2,FALSE)</f>
        <v>0</v>
      </c>
      <c r="M107" s="27"/>
      <c r="N107" s="27" t="s">
        <v>288</v>
      </c>
      <c r="O107" s="88" t="s">
        <v>287</v>
      </c>
      <c r="P107" s="16" t="s">
        <v>322</v>
      </c>
      <c r="Q107" s="89">
        <f>SUM(Q103,Q105)</f>
        <v>2000000</v>
      </c>
      <c r="R107" s="99">
        <f>VLOOKUP($B107,QualitativeNotes!B:C,2,FALSE)</f>
        <v>0</v>
      </c>
      <c r="S107" s="27"/>
      <c r="T107" s="27" t="s">
        <v>288</v>
      </c>
      <c r="U107" s="88" t="s">
        <v>287</v>
      </c>
      <c r="V107" s="16" t="s">
        <v>322</v>
      </c>
      <c r="W107" s="89">
        <f>SUM(W103,W105)</f>
        <v>2000000</v>
      </c>
      <c r="X107" s="99">
        <f>VLOOKUP($B107,QualitativeNotes!B:C,2,FALSE)</f>
        <v>0</v>
      </c>
    </row>
    <row r="108" spans="1:24" ht="29" x14ac:dyDescent="0.35">
      <c r="A108" s="107">
        <v>43921</v>
      </c>
      <c r="B108" s="108" t="s">
        <v>520</v>
      </c>
      <c r="C108" s="109" t="s">
        <v>72</v>
      </c>
      <c r="D108" s="109" t="s">
        <v>80</v>
      </c>
      <c r="E108" s="109" t="s">
        <v>9</v>
      </c>
      <c r="F108" s="27" t="s">
        <v>668</v>
      </c>
      <c r="G108" s="27"/>
      <c r="H108" s="27" t="s">
        <v>288</v>
      </c>
      <c r="I108" s="88" t="s">
        <v>287</v>
      </c>
      <c r="J108" s="16" t="s">
        <v>321</v>
      </c>
      <c r="K108" s="89">
        <f>SUM(K104,K106)</f>
        <v>2000000</v>
      </c>
      <c r="L108" s="99">
        <f>VLOOKUP(B108,QualitativeNotes!B:C,2,FALSE)</f>
        <v>0</v>
      </c>
      <c r="M108" s="27"/>
      <c r="N108" s="27" t="s">
        <v>288</v>
      </c>
      <c r="O108" s="88" t="s">
        <v>287</v>
      </c>
      <c r="P108" s="16" t="s">
        <v>321</v>
      </c>
      <c r="Q108" s="89">
        <f>SUM(Q104,Q106)</f>
        <v>2000000</v>
      </c>
      <c r="R108" s="99">
        <f>VLOOKUP($B108,QualitativeNotes!B:C,2,FALSE)</f>
        <v>0</v>
      </c>
      <c r="S108" s="27"/>
      <c r="T108" s="27" t="s">
        <v>288</v>
      </c>
      <c r="U108" s="88" t="s">
        <v>287</v>
      </c>
      <c r="V108" s="16" t="s">
        <v>321</v>
      </c>
      <c r="W108" s="89">
        <f>SUM(W104,W106)</f>
        <v>2000000</v>
      </c>
      <c r="X108" s="99">
        <f>VLOOKUP($B108,QualitativeNotes!B:C,2,FALSE)</f>
        <v>0</v>
      </c>
    </row>
    <row r="109" spans="1:24" ht="29" x14ac:dyDescent="0.35">
      <c r="A109" s="107">
        <v>43921</v>
      </c>
      <c r="B109" s="108" t="s">
        <v>521</v>
      </c>
      <c r="C109" s="109" t="s">
        <v>72</v>
      </c>
      <c r="D109" s="109" t="s">
        <v>81</v>
      </c>
      <c r="E109" s="109" t="s">
        <v>9</v>
      </c>
      <c r="F109" s="27" t="s">
        <v>668</v>
      </c>
      <c r="G109" s="27"/>
      <c r="H109" s="27" t="s">
        <v>288</v>
      </c>
      <c r="I109" s="88" t="s">
        <v>287</v>
      </c>
      <c r="J109" s="16" t="s">
        <v>320</v>
      </c>
      <c r="K109" s="89">
        <v>1000000</v>
      </c>
      <c r="L109" s="99">
        <f>VLOOKUP(B109,QualitativeNotes!B:C,2,FALSE)</f>
        <v>0</v>
      </c>
      <c r="M109" s="27"/>
      <c r="N109" s="27" t="s">
        <v>288</v>
      </c>
      <c r="O109" s="88" t="s">
        <v>287</v>
      </c>
      <c r="P109" s="16" t="s">
        <v>320</v>
      </c>
      <c r="Q109" s="89">
        <v>1000000</v>
      </c>
      <c r="R109" s="99">
        <f>VLOOKUP($B109,QualitativeNotes!B:C,2,FALSE)</f>
        <v>0</v>
      </c>
      <c r="S109" s="27"/>
      <c r="T109" s="27" t="s">
        <v>288</v>
      </c>
      <c r="U109" s="88" t="s">
        <v>287</v>
      </c>
      <c r="V109" s="16" t="s">
        <v>320</v>
      </c>
      <c r="W109" s="89">
        <v>1000000</v>
      </c>
      <c r="X109" s="99">
        <f>VLOOKUP($B109,QualitativeNotes!B:C,2,FALSE)</f>
        <v>0</v>
      </c>
    </row>
    <row r="110" spans="1:24" ht="29" x14ac:dyDescent="0.35">
      <c r="A110" s="107">
        <v>43921</v>
      </c>
      <c r="B110" s="108" t="s">
        <v>521</v>
      </c>
      <c r="C110" s="109" t="s">
        <v>72</v>
      </c>
      <c r="D110" s="109" t="s">
        <v>81</v>
      </c>
      <c r="E110" s="109" t="s">
        <v>9</v>
      </c>
      <c r="F110" s="27" t="s">
        <v>668</v>
      </c>
      <c r="G110" s="27"/>
      <c r="H110" s="27" t="s">
        <v>288</v>
      </c>
      <c r="I110" s="88" t="s">
        <v>287</v>
      </c>
      <c r="J110" s="16" t="s">
        <v>319</v>
      </c>
      <c r="K110" s="89">
        <v>1000000</v>
      </c>
      <c r="L110" s="99">
        <f>VLOOKUP(B110,QualitativeNotes!B:C,2,FALSE)</f>
        <v>0</v>
      </c>
      <c r="M110" s="27"/>
      <c r="N110" s="27" t="s">
        <v>288</v>
      </c>
      <c r="O110" s="88" t="s">
        <v>287</v>
      </c>
      <c r="P110" s="16" t="s">
        <v>319</v>
      </c>
      <c r="Q110" s="89">
        <v>1000000</v>
      </c>
      <c r="R110" s="99">
        <f>VLOOKUP($B110,QualitativeNotes!B:C,2,FALSE)</f>
        <v>0</v>
      </c>
      <c r="S110" s="27"/>
      <c r="T110" s="27" t="s">
        <v>288</v>
      </c>
      <c r="U110" s="88" t="s">
        <v>287</v>
      </c>
      <c r="V110" s="16" t="s">
        <v>319</v>
      </c>
      <c r="W110" s="89">
        <v>1000000</v>
      </c>
      <c r="X110" s="99">
        <f>VLOOKUP($B110,QualitativeNotes!B:C,2,FALSE)</f>
        <v>0</v>
      </c>
    </row>
    <row r="111" spans="1:24" ht="29" x14ac:dyDescent="0.35">
      <c r="A111" s="107">
        <v>43921</v>
      </c>
      <c r="B111" s="108" t="s">
        <v>521</v>
      </c>
      <c r="C111" s="109" t="s">
        <v>72</v>
      </c>
      <c r="D111" s="109" t="s">
        <v>81</v>
      </c>
      <c r="E111" s="109" t="s">
        <v>9</v>
      </c>
      <c r="F111" s="27" t="s">
        <v>668</v>
      </c>
      <c r="G111" s="27"/>
      <c r="H111" s="27" t="s">
        <v>288</v>
      </c>
      <c r="I111" s="88" t="s">
        <v>287</v>
      </c>
      <c r="J111" s="16" t="s">
        <v>318</v>
      </c>
      <c r="K111" s="89">
        <v>1000000</v>
      </c>
      <c r="L111" s="99">
        <f>VLOOKUP(B111,QualitativeNotes!B:C,2,FALSE)</f>
        <v>0</v>
      </c>
      <c r="M111" s="27"/>
      <c r="N111" s="27" t="s">
        <v>288</v>
      </c>
      <c r="O111" s="88" t="s">
        <v>287</v>
      </c>
      <c r="P111" s="16" t="s">
        <v>318</v>
      </c>
      <c r="Q111" s="89">
        <v>1000000</v>
      </c>
      <c r="R111" s="99">
        <f>VLOOKUP($B111,QualitativeNotes!B:C,2,FALSE)</f>
        <v>0</v>
      </c>
      <c r="S111" s="27"/>
      <c r="T111" s="27" t="s">
        <v>288</v>
      </c>
      <c r="U111" s="88" t="s">
        <v>287</v>
      </c>
      <c r="V111" s="16" t="s">
        <v>318</v>
      </c>
      <c r="W111" s="89">
        <v>1000000</v>
      </c>
      <c r="X111" s="99">
        <f>VLOOKUP($B111,QualitativeNotes!B:C,2,FALSE)</f>
        <v>0</v>
      </c>
    </row>
    <row r="112" spans="1:24" ht="29" x14ac:dyDescent="0.35">
      <c r="A112" s="107">
        <v>43921</v>
      </c>
      <c r="B112" s="108" t="s">
        <v>521</v>
      </c>
      <c r="C112" s="109" t="s">
        <v>72</v>
      </c>
      <c r="D112" s="109" t="s">
        <v>81</v>
      </c>
      <c r="E112" s="109" t="s">
        <v>9</v>
      </c>
      <c r="F112" s="27" t="s">
        <v>668</v>
      </c>
      <c r="G112" s="27"/>
      <c r="H112" s="27" t="s">
        <v>288</v>
      </c>
      <c r="I112" s="88" t="s">
        <v>287</v>
      </c>
      <c r="J112" s="16" t="s">
        <v>317</v>
      </c>
      <c r="K112" s="89">
        <v>1000000</v>
      </c>
      <c r="L112" s="99">
        <f>VLOOKUP(B112,QualitativeNotes!B:C,2,FALSE)</f>
        <v>0</v>
      </c>
      <c r="M112" s="27"/>
      <c r="N112" s="27" t="s">
        <v>288</v>
      </c>
      <c r="O112" s="88" t="s">
        <v>287</v>
      </c>
      <c r="P112" s="16" t="s">
        <v>317</v>
      </c>
      <c r="Q112" s="89">
        <v>1000000</v>
      </c>
      <c r="R112" s="99">
        <f>VLOOKUP($B112,QualitativeNotes!B:C,2,FALSE)</f>
        <v>0</v>
      </c>
      <c r="S112" s="27"/>
      <c r="T112" s="27" t="s">
        <v>288</v>
      </c>
      <c r="U112" s="88" t="s">
        <v>287</v>
      </c>
      <c r="V112" s="16" t="s">
        <v>317</v>
      </c>
      <c r="W112" s="89">
        <v>1000000</v>
      </c>
      <c r="X112" s="99">
        <f>VLOOKUP($B112,QualitativeNotes!B:C,2,FALSE)</f>
        <v>0</v>
      </c>
    </row>
    <row r="113" spans="1:24" ht="29" x14ac:dyDescent="0.35">
      <c r="A113" s="107">
        <v>43921</v>
      </c>
      <c r="B113" s="108" t="s">
        <v>521</v>
      </c>
      <c r="C113" s="109" t="s">
        <v>72</v>
      </c>
      <c r="D113" s="109" t="s">
        <v>81</v>
      </c>
      <c r="E113" s="109" t="s">
        <v>9</v>
      </c>
      <c r="F113" s="27" t="s">
        <v>668</v>
      </c>
      <c r="G113" s="27"/>
      <c r="H113" s="27" t="s">
        <v>288</v>
      </c>
      <c r="I113" s="88" t="s">
        <v>287</v>
      </c>
      <c r="J113" s="16" t="s">
        <v>322</v>
      </c>
      <c r="K113" s="89">
        <f>SUM(K109,K111)</f>
        <v>2000000</v>
      </c>
      <c r="L113" s="99">
        <f>VLOOKUP(B113,QualitativeNotes!B:C,2,FALSE)</f>
        <v>0</v>
      </c>
      <c r="M113" s="27"/>
      <c r="N113" s="27" t="s">
        <v>288</v>
      </c>
      <c r="O113" s="88" t="s">
        <v>287</v>
      </c>
      <c r="P113" s="16" t="s">
        <v>322</v>
      </c>
      <c r="Q113" s="89">
        <f>SUM(Q109,Q111)</f>
        <v>2000000</v>
      </c>
      <c r="R113" s="99">
        <f>VLOOKUP($B113,QualitativeNotes!B:C,2,FALSE)</f>
        <v>0</v>
      </c>
      <c r="S113" s="27"/>
      <c r="T113" s="27" t="s">
        <v>288</v>
      </c>
      <c r="U113" s="88" t="s">
        <v>287</v>
      </c>
      <c r="V113" s="16" t="s">
        <v>322</v>
      </c>
      <c r="W113" s="89">
        <f>SUM(W109,W111)</f>
        <v>2000000</v>
      </c>
      <c r="X113" s="99">
        <f>VLOOKUP($B113,QualitativeNotes!B:C,2,FALSE)</f>
        <v>0</v>
      </c>
    </row>
    <row r="114" spans="1:24" ht="29" x14ac:dyDescent="0.35">
      <c r="A114" s="107">
        <v>43921</v>
      </c>
      <c r="B114" s="108" t="s">
        <v>521</v>
      </c>
      <c r="C114" s="109" t="s">
        <v>72</v>
      </c>
      <c r="D114" s="109" t="s">
        <v>81</v>
      </c>
      <c r="E114" s="109" t="s">
        <v>9</v>
      </c>
      <c r="F114" s="27" t="s">
        <v>668</v>
      </c>
      <c r="G114" s="27"/>
      <c r="H114" s="27" t="s">
        <v>288</v>
      </c>
      <c r="I114" s="88" t="s">
        <v>287</v>
      </c>
      <c r="J114" s="16" t="s">
        <v>321</v>
      </c>
      <c r="K114" s="89">
        <f>SUM(K110,K112)</f>
        <v>2000000</v>
      </c>
      <c r="L114" s="99">
        <f>VLOOKUP(B114,QualitativeNotes!B:C,2,FALSE)</f>
        <v>0</v>
      </c>
      <c r="M114" s="27"/>
      <c r="N114" s="27" t="s">
        <v>288</v>
      </c>
      <c r="O114" s="88" t="s">
        <v>287</v>
      </c>
      <c r="P114" s="16" t="s">
        <v>321</v>
      </c>
      <c r="Q114" s="89">
        <f>SUM(Q110,Q112)</f>
        <v>2000000</v>
      </c>
      <c r="R114" s="99">
        <f>VLOOKUP($B114,QualitativeNotes!B:C,2,FALSE)</f>
        <v>0</v>
      </c>
      <c r="S114" s="27"/>
      <c r="T114" s="27" t="s">
        <v>288</v>
      </c>
      <c r="U114" s="88" t="s">
        <v>287</v>
      </c>
      <c r="V114" s="16" t="s">
        <v>321</v>
      </c>
      <c r="W114" s="89">
        <f>SUM(W110,W112)</f>
        <v>2000000</v>
      </c>
      <c r="X114" s="99">
        <f>VLOOKUP($B114,QualitativeNotes!B:C,2,FALSE)</f>
        <v>0</v>
      </c>
    </row>
    <row r="115" spans="1:24" ht="29" x14ac:dyDescent="0.35">
      <c r="A115" s="107">
        <v>43921</v>
      </c>
      <c r="B115" s="108" t="s">
        <v>522</v>
      </c>
      <c r="C115" s="109" t="s">
        <v>72</v>
      </c>
      <c r="D115" s="109" t="s">
        <v>82</v>
      </c>
      <c r="E115" s="109" t="s">
        <v>9</v>
      </c>
      <c r="F115" s="27" t="s">
        <v>668</v>
      </c>
      <c r="G115" s="27"/>
      <c r="H115" s="27" t="s">
        <v>288</v>
      </c>
      <c r="I115" s="88" t="s">
        <v>287</v>
      </c>
      <c r="J115" s="16" t="s">
        <v>320</v>
      </c>
      <c r="K115" s="89">
        <v>1000000</v>
      </c>
      <c r="L115" s="99">
        <f>VLOOKUP(B115,QualitativeNotes!B:C,2,FALSE)</f>
        <v>0</v>
      </c>
      <c r="M115" s="27"/>
      <c r="N115" s="27" t="s">
        <v>288</v>
      </c>
      <c r="O115" s="88" t="s">
        <v>287</v>
      </c>
      <c r="P115" s="16" t="s">
        <v>320</v>
      </c>
      <c r="Q115" s="89">
        <v>1000000</v>
      </c>
      <c r="R115" s="99">
        <f>VLOOKUP($B115,QualitativeNotes!B:C,2,FALSE)</f>
        <v>0</v>
      </c>
      <c r="S115" s="27"/>
      <c r="T115" s="27" t="s">
        <v>288</v>
      </c>
      <c r="U115" s="88" t="s">
        <v>287</v>
      </c>
      <c r="V115" s="16" t="s">
        <v>320</v>
      </c>
      <c r="W115" s="89">
        <v>1000000</v>
      </c>
      <c r="X115" s="99">
        <f>VLOOKUP($B115,QualitativeNotes!B:C,2,FALSE)</f>
        <v>0</v>
      </c>
    </row>
    <row r="116" spans="1:24" ht="29" x14ac:dyDescent="0.35">
      <c r="A116" s="107">
        <v>43921</v>
      </c>
      <c r="B116" s="108" t="s">
        <v>522</v>
      </c>
      <c r="C116" s="109" t="s">
        <v>72</v>
      </c>
      <c r="D116" s="109" t="s">
        <v>82</v>
      </c>
      <c r="E116" s="109" t="s">
        <v>9</v>
      </c>
      <c r="F116" s="27" t="s">
        <v>668</v>
      </c>
      <c r="G116" s="27"/>
      <c r="H116" s="27" t="s">
        <v>288</v>
      </c>
      <c r="I116" s="88" t="s">
        <v>287</v>
      </c>
      <c r="J116" s="16" t="s">
        <v>319</v>
      </c>
      <c r="K116" s="89">
        <v>1000000</v>
      </c>
      <c r="L116" s="99">
        <f>VLOOKUP(B116,QualitativeNotes!B:C,2,FALSE)</f>
        <v>0</v>
      </c>
      <c r="M116" s="27"/>
      <c r="N116" s="27" t="s">
        <v>288</v>
      </c>
      <c r="O116" s="88" t="s">
        <v>287</v>
      </c>
      <c r="P116" s="16" t="s">
        <v>319</v>
      </c>
      <c r="Q116" s="89">
        <v>1000000</v>
      </c>
      <c r="R116" s="99">
        <f>VLOOKUP($B116,QualitativeNotes!B:C,2,FALSE)</f>
        <v>0</v>
      </c>
      <c r="S116" s="27"/>
      <c r="T116" s="27" t="s">
        <v>288</v>
      </c>
      <c r="U116" s="88" t="s">
        <v>287</v>
      </c>
      <c r="V116" s="16" t="s">
        <v>319</v>
      </c>
      <c r="W116" s="89">
        <v>1000000</v>
      </c>
      <c r="X116" s="99">
        <f>VLOOKUP($B116,QualitativeNotes!B:C,2,FALSE)</f>
        <v>0</v>
      </c>
    </row>
    <row r="117" spans="1:24" ht="29" x14ac:dyDescent="0.35">
      <c r="A117" s="107">
        <v>43921</v>
      </c>
      <c r="B117" s="108" t="s">
        <v>522</v>
      </c>
      <c r="C117" s="109" t="s">
        <v>72</v>
      </c>
      <c r="D117" s="109" t="s">
        <v>82</v>
      </c>
      <c r="E117" s="109" t="s">
        <v>9</v>
      </c>
      <c r="F117" s="27" t="s">
        <v>668</v>
      </c>
      <c r="G117" s="27"/>
      <c r="H117" s="27" t="s">
        <v>288</v>
      </c>
      <c r="I117" s="88" t="s">
        <v>287</v>
      </c>
      <c r="J117" s="16" t="s">
        <v>318</v>
      </c>
      <c r="K117" s="89">
        <v>1000000</v>
      </c>
      <c r="L117" s="99">
        <f>VLOOKUP(B117,QualitativeNotes!B:C,2,FALSE)</f>
        <v>0</v>
      </c>
      <c r="M117" s="27"/>
      <c r="N117" s="27" t="s">
        <v>288</v>
      </c>
      <c r="O117" s="88" t="s">
        <v>287</v>
      </c>
      <c r="P117" s="16" t="s">
        <v>318</v>
      </c>
      <c r="Q117" s="89">
        <v>1000000</v>
      </c>
      <c r="R117" s="99">
        <f>VLOOKUP($B117,QualitativeNotes!B:C,2,FALSE)</f>
        <v>0</v>
      </c>
      <c r="S117" s="27"/>
      <c r="T117" s="27" t="s">
        <v>288</v>
      </c>
      <c r="U117" s="88" t="s">
        <v>287</v>
      </c>
      <c r="V117" s="16" t="s">
        <v>318</v>
      </c>
      <c r="W117" s="89">
        <v>1000000</v>
      </c>
      <c r="X117" s="99">
        <f>VLOOKUP($B117,QualitativeNotes!B:C,2,FALSE)</f>
        <v>0</v>
      </c>
    </row>
    <row r="118" spans="1:24" ht="29" x14ac:dyDescent="0.35">
      <c r="A118" s="107">
        <v>43921</v>
      </c>
      <c r="B118" s="108" t="s">
        <v>522</v>
      </c>
      <c r="C118" s="109" t="s">
        <v>72</v>
      </c>
      <c r="D118" s="109" t="s">
        <v>82</v>
      </c>
      <c r="E118" s="109" t="s">
        <v>9</v>
      </c>
      <c r="F118" s="27" t="s">
        <v>668</v>
      </c>
      <c r="G118" s="27"/>
      <c r="H118" s="27" t="s">
        <v>288</v>
      </c>
      <c r="I118" s="88" t="s">
        <v>287</v>
      </c>
      <c r="J118" s="16" t="s">
        <v>317</v>
      </c>
      <c r="K118" s="89">
        <v>1000000</v>
      </c>
      <c r="L118" s="99">
        <f>VLOOKUP(B118,QualitativeNotes!B:C,2,FALSE)</f>
        <v>0</v>
      </c>
      <c r="M118" s="27"/>
      <c r="N118" s="27" t="s">
        <v>288</v>
      </c>
      <c r="O118" s="88" t="s">
        <v>287</v>
      </c>
      <c r="P118" s="16" t="s">
        <v>317</v>
      </c>
      <c r="Q118" s="89">
        <v>1000000</v>
      </c>
      <c r="R118" s="99">
        <f>VLOOKUP($B118,QualitativeNotes!B:C,2,FALSE)</f>
        <v>0</v>
      </c>
      <c r="S118" s="27"/>
      <c r="T118" s="27" t="s">
        <v>288</v>
      </c>
      <c r="U118" s="88" t="s">
        <v>287</v>
      </c>
      <c r="V118" s="16" t="s">
        <v>317</v>
      </c>
      <c r="W118" s="89">
        <v>1000000</v>
      </c>
      <c r="X118" s="99">
        <f>VLOOKUP($B118,QualitativeNotes!B:C,2,FALSE)</f>
        <v>0</v>
      </c>
    </row>
    <row r="119" spans="1:24" ht="29" x14ac:dyDescent="0.35">
      <c r="A119" s="107">
        <v>43921</v>
      </c>
      <c r="B119" s="108" t="s">
        <v>522</v>
      </c>
      <c r="C119" s="109" t="s">
        <v>72</v>
      </c>
      <c r="D119" s="109" t="s">
        <v>82</v>
      </c>
      <c r="E119" s="109" t="s">
        <v>9</v>
      </c>
      <c r="F119" s="27" t="s">
        <v>668</v>
      </c>
      <c r="G119" s="27"/>
      <c r="H119" s="27" t="s">
        <v>288</v>
      </c>
      <c r="I119" s="88" t="s">
        <v>287</v>
      </c>
      <c r="J119" s="16" t="s">
        <v>322</v>
      </c>
      <c r="K119" s="89">
        <f>SUM(K115,K117)</f>
        <v>2000000</v>
      </c>
      <c r="L119" s="99">
        <f>VLOOKUP(B119,QualitativeNotes!B:C,2,FALSE)</f>
        <v>0</v>
      </c>
      <c r="M119" s="27"/>
      <c r="N119" s="27" t="s">
        <v>288</v>
      </c>
      <c r="O119" s="88" t="s">
        <v>287</v>
      </c>
      <c r="P119" s="16" t="s">
        <v>322</v>
      </c>
      <c r="Q119" s="89">
        <f>SUM(Q115,Q117)</f>
        <v>2000000</v>
      </c>
      <c r="R119" s="99">
        <f>VLOOKUP($B119,QualitativeNotes!B:C,2,FALSE)</f>
        <v>0</v>
      </c>
      <c r="S119" s="27"/>
      <c r="T119" s="27" t="s">
        <v>288</v>
      </c>
      <c r="U119" s="88" t="s">
        <v>287</v>
      </c>
      <c r="V119" s="16" t="s">
        <v>322</v>
      </c>
      <c r="W119" s="89">
        <f>SUM(W115,W117)</f>
        <v>2000000</v>
      </c>
      <c r="X119" s="99">
        <f>VLOOKUP($B119,QualitativeNotes!B:C,2,FALSE)</f>
        <v>0</v>
      </c>
    </row>
    <row r="120" spans="1:24" ht="29" x14ac:dyDescent="0.35">
      <c r="A120" s="107">
        <v>43921</v>
      </c>
      <c r="B120" s="108" t="s">
        <v>522</v>
      </c>
      <c r="C120" s="109" t="s">
        <v>72</v>
      </c>
      <c r="D120" s="109" t="s">
        <v>82</v>
      </c>
      <c r="E120" s="109" t="s">
        <v>9</v>
      </c>
      <c r="F120" s="27" t="s">
        <v>668</v>
      </c>
      <c r="G120" s="27"/>
      <c r="H120" s="27" t="s">
        <v>288</v>
      </c>
      <c r="I120" s="88" t="s">
        <v>287</v>
      </c>
      <c r="J120" s="16" t="s">
        <v>321</v>
      </c>
      <c r="K120" s="89">
        <f>SUM(K116,K118)</f>
        <v>2000000</v>
      </c>
      <c r="L120" s="99">
        <f>VLOOKUP(B120,QualitativeNotes!B:C,2,FALSE)</f>
        <v>0</v>
      </c>
      <c r="M120" s="27"/>
      <c r="N120" s="27" t="s">
        <v>288</v>
      </c>
      <c r="O120" s="88" t="s">
        <v>287</v>
      </c>
      <c r="P120" s="16" t="s">
        <v>321</v>
      </c>
      <c r="Q120" s="89">
        <f>SUM(Q116,Q118)</f>
        <v>2000000</v>
      </c>
      <c r="R120" s="99">
        <f>VLOOKUP($B120,QualitativeNotes!B:C,2,FALSE)</f>
        <v>0</v>
      </c>
      <c r="S120" s="27"/>
      <c r="T120" s="27" t="s">
        <v>288</v>
      </c>
      <c r="U120" s="88" t="s">
        <v>287</v>
      </c>
      <c r="V120" s="16" t="s">
        <v>321</v>
      </c>
      <c r="W120" s="89">
        <f>SUM(W116,W118)</f>
        <v>2000000</v>
      </c>
      <c r="X120" s="99">
        <f>VLOOKUP($B120,QualitativeNotes!B:C,2,FALSE)</f>
        <v>0</v>
      </c>
    </row>
    <row r="121" spans="1:24" ht="43.5" x14ac:dyDescent="0.35">
      <c r="A121" s="107">
        <v>43921</v>
      </c>
      <c r="B121" s="108" t="s">
        <v>523</v>
      </c>
      <c r="C121" s="109" t="s">
        <v>72</v>
      </c>
      <c r="D121" s="109" t="s">
        <v>633</v>
      </c>
      <c r="E121" s="109" t="s">
        <v>9</v>
      </c>
      <c r="F121" s="27" t="s">
        <v>668</v>
      </c>
      <c r="G121" s="27"/>
      <c r="H121" s="27" t="s">
        <v>288</v>
      </c>
      <c r="I121" s="88" t="s">
        <v>287</v>
      </c>
      <c r="J121" s="16" t="s">
        <v>320</v>
      </c>
      <c r="K121" s="89">
        <v>1000000</v>
      </c>
      <c r="L121" s="99">
        <f>VLOOKUP(B121,QualitativeNotes!B:C,2,FALSE)</f>
        <v>0</v>
      </c>
      <c r="M121" s="27"/>
      <c r="N121" s="27" t="s">
        <v>288</v>
      </c>
      <c r="O121" s="88" t="s">
        <v>287</v>
      </c>
      <c r="P121" s="16" t="s">
        <v>320</v>
      </c>
      <c r="Q121" s="89">
        <v>1000000</v>
      </c>
      <c r="R121" s="99">
        <f>VLOOKUP($B121,QualitativeNotes!B:C,2,FALSE)</f>
        <v>0</v>
      </c>
      <c r="S121" s="27"/>
      <c r="T121" s="27" t="s">
        <v>288</v>
      </c>
      <c r="U121" s="88" t="s">
        <v>287</v>
      </c>
      <c r="V121" s="16" t="s">
        <v>320</v>
      </c>
      <c r="W121" s="89">
        <v>1000000</v>
      </c>
      <c r="X121" s="99">
        <f>VLOOKUP($B121,QualitativeNotes!B:C,2,FALSE)</f>
        <v>0</v>
      </c>
    </row>
    <row r="122" spans="1:24" ht="43.5" x14ac:dyDescent="0.35">
      <c r="A122" s="107">
        <v>43921</v>
      </c>
      <c r="B122" s="108" t="s">
        <v>523</v>
      </c>
      <c r="C122" s="109" t="s">
        <v>72</v>
      </c>
      <c r="D122" s="109" t="s">
        <v>633</v>
      </c>
      <c r="E122" s="109" t="s">
        <v>9</v>
      </c>
      <c r="F122" s="27" t="s">
        <v>668</v>
      </c>
      <c r="G122" s="27"/>
      <c r="H122" s="27" t="s">
        <v>288</v>
      </c>
      <c r="I122" s="88" t="s">
        <v>287</v>
      </c>
      <c r="J122" s="16" t="s">
        <v>319</v>
      </c>
      <c r="K122" s="89">
        <v>1000000</v>
      </c>
      <c r="L122" s="99">
        <f>VLOOKUP(B122,QualitativeNotes!B:C,2,FALSE)</f>
        <v>0</v>
      </c>
      <c r="M122" s="27"/>
      <c r="N122" s="27" t="s">
        <v>288</v>
      </c>
      <c r="O122" s="88" t="s">
        <v>287</v>
      </c>
      <c r="P122" s="16" t="s">
        <v>319</v>
      </c>
      <c r="Q122" s="89">
        <v>1000000</v>
      </c>
      <c r="R122" s="99">
        <f>VLOOKUP($B122,QualitativeNotes!B:C,2,FALSE)</f>
        <v>0</v>
      </c>
      <c r="S122" s="27"/>
      <c r="T122" s="27" t="s">
        <v>288</v>
      </c>
      <c r="U122" s="88" t="s">
        <v>287</v>
      </c>
      <c r="V122" s="16" t="s">
        <v>319</v>
      </c>
      <c r="W122" s="89">
        <v>1000000</v>
      </c>
      <c r="X122" s="99">
        <f>VLOOKUP($B122,QualitativeNotes!B:C,2,FALSE)</f>
        <v>0</v>
      </c>
    </row>
    <row r="123" spans="1:24" ht="43.5" x14ac:dyDescent="0.35">
      <c r="A123" s="107">
        <v>43921</v>
      </c>
      <c r="B123" s="108" t="s">
        <v>523</v>
      </c>
      <c r="C123" s="109" t="s">
        <v>72</v>
      </c>
      <c r="D123" s="109" t="s">
        <v>633</v>
      </c>
      <c r="E123" s="109" t="s">
        <v>9</v>
      </c>
      <c r="F123" s="27" t="s">
        <v>668</v>
      </c>
      <c r="G123" s="27"/>
      <c r="H123" s="27" t="s">
        <v>288</v>
      </c>
      <c r="I123" s="88" t="s">
        <v>287</v>
      </c>
      <c r="J123" s="16" t="s">
        <v>318</v>
      </c>
      <c r="K123" s="89">
        <v>1000000</v>
      </c>
      <c r="L123" s="99">
        <f>VLOOKUP(B123,QualitativeNotes!B:C,2,FALSE)</f>
        <v>0</v>
      </c>
      <c r="M123" s="27"/>
      <c r="N123" s="27" t="s">
        <v>288</v>
      </c>
      <c r="O123" s="88" t="s">
        <v>287</v>
      </c>
      <c r="P123" s="16" t="s">
        <v>318</v>
      </c>
      <c r="Q123" s="89">
        <v>1000000</v>
      </c>
      <c r="R123" s="99">
        <f>VLOOKUP($B123,QualitativeNotes!B:C,2,FALSE)</f>
        <v>0</v>
      </c>
      <c r="S123" s="27"/>
      <c r="T123" s="27" t="s">
        <v>288</v>
      </c>
      <c r="U123" s="88" t="s">
        <v>287</v>
      </c>
      <c r="V123" s="16" t="s">
        <v>318</v>
      </c>
      <c r="W123" s="89">
        <v>1000000</v>
      </c>
      <c r="X123" s="99">
        <f>VLOOKUP($B123,QualitativeNotes!B:C,2,FALSE)</f>
        <v>0</v>
      </c>
    </row>
    <row r="124" spans="1:24" ht="43.5" x14ac:dyDescent="0.35">
      <c r="A124" s="107">
        <v>43921</v>
      </c>
      <c r="B124" s="108" t="s">
        <v>523</v>
      </c>
      <c r="C124" s="109" t="s">
        <v>72</v>
      </c>
      <c r="D124" s="109" t="s">
        <v>633</v>
      </c>
      <c r="E124" s="109" t="s">
        <v>9</v>
      </c>
      <c r="F124" s="27" t="s">
        <v>668</v>
      </c>
      <c r="G124" s="27"/>
      <c r="H124" s="27" t="s">
        <v>288</v>
      </c>
      <c r="I124" s="88" t="s">
        <v>287</v>
      </c>
      <c r="J124" s="16" t="s">
        <v>317</v>
      </c>
      <c r="K124" s="89">
        <v>1000000</v>
      </c>
      <c r="L124" s="99">
        <f>VLOOKUP(B124,QualitativeNotes!B:C,2,FALSE)</f>
        <v>0</v>
      </c>
      <c r="M124" s="27"/>
      <c r="N124" s="27" t="s">
        <v>288</v>
      </c>
      <c r="O124" s="88" t="s">
        <v>287</v>
      </c>
      <c r="P124" s="16" t="s">
        <v>317</v>
      </c>
      <c r="Q124" s="89">
        <v>1000000</v>
      </c>
      <c r="R124" s="99">
        <f>VLOOKUP($B124,QualitativeNotes!B:C,2,FALSE)</f>
        <v>0</v>
      </c>
      <c r="S124" s="27"/>
      <c r="T124" s="27" t="s">
        <v>288</v>
      </c>
      <c r="U124" s="88" t="s">
        <v>287</v>
      </c>
      <c r="V124" s="16" t="s">
        <v>317</v>
      </c>
      <c r="W124" s="89">
        <v>1000000</v>
      </c>
      <c r="X124" s="99">
        <f>VLOOKUP($B124,QualitativeNotes!B:C,2,FALSE)</f>
        <v>0</v>
      </c>
    </row>
    <row r="125" spans="1:24" ht="43.5" x14ac:dyDescent="0.35">
      <c r="A125" s="107">
        <v>43921</v>
      </c>
      <c r="B125" s="108" t="s">
        <v>523</v>
      </c>
      <c r="C125" s="109" t="s">
        <v>72</v>
      </c>
      <c r="D125" s="109" t="s">
        <v>633</v>
      </c>
      <c r="E125" s="109" t="s">
        <v>9</v>
      </c>
      <c r="F125" s="27" t="s">
        <v>668</v>
      </c>
      <c r="G125" s="27"/>
      <c r="H125" s="27" t="s">
        <v>288</v>
      </c>
      <c r="I125" s="88" t="s">
        <v>287</v>
      </c>
      <c r="J125" s="16" t="s">
        <v>322</v>
      </c>
      <c r="K125" s="89">
        <f>SUM(K121,K123)</f>
        <v>2000000</v>
      </c>
      <c r="L125" s="99">
        <f>VLOOKUP(B125,QualitativeNotes!B:C,2,FALSE)</f>
        <v>0</v>
      </c>
      <c r="M125" s="27"/>
      <c r="N125" s="27" t="s">
        <v>288</v>
      </c>
      <c r="O125" s="88" t="s">
        <v>287</v>
      </c>
      <c r="P125" s="16" t="s">
        <v>322</v>
      </c>
      <c r="Q125" s="89">
        <f>SUM(Q121,Q123)</f>
        <v>2000000</v>
      </c>
      <c r="R125" s="99">
        <f>VLOOKUP($B125,QualitativeNotes!B:C,2,FALSE)</f>
        <v>0</v>
      </c>
      <c r="S125" s="27"/>
      <c r="T125" s="27" t="s">
        <v>288</v>
      </c>
      <c r="U125" s="88" t="s">
        <v>287</v>
      </c>
      <c r="V125" s="16" t="s">
        <v>322</v>
      </c>
      <c r="W125" s="89">
        <f>SUM(W121,W123)</f>
        <v>2000000</v>
      </c>
      <c r="X125" s="99">
        <f>VLOOKUP($B125,QualitativeNotes!B:C,2,FALSE)</f>
        <v>0</v>
      </c>
    </row>
    <row r="126" spans="1:24" ht="43.5" x14ac:dyDescent="0.35">
      <c r="A126" s="107">
        <v>43921</v>
      </c>
      <c r="B126" s="108" t="s">
        <v>523</v>
      </c>
      <c r="C126" s="109" t="s">
        <v>72</v>
      </c>
      <c r="D126" s="109" t="s">
        <v>633</v>
      </c>
      <c r="E126" s="109" t="s">
        <v>9</v>
      </c>
      <c r="F126" s="27" t="s">
        <v>668</v>
      </c>
      <c r="G126" s="27"/>
      <c r="H126" s="27" t="s">
        <v>288</v>
      </c>
      <c r="I126" s="88" t="s">
        <v>287</v>
      </c>
      <c r="J126" s="16" t="s">
        <v>321</v>
      </c>
      <c r="K126" s="89">
        <f>SUM(K122,K124)</f>
        <v>2000000</v>
      </c>
      <c r="L126" s="99">
        <f>VLOOKUP(B126,QualitativeNotes!B:C,2,FALSE)</f>
        <v>0</v>
      </c>
      <c r="M126" s="27"/>
      <c r="N126" s="27" t="s">
        <v>288</v>
      </c>
      <c r="O126" s="88" t="s">
        <v>287</v>
      </c>
      <c r="P126" s="16" t="s">
        <v>321</v>
      </c>
      <c r="Q126" s="89">
        <f>SUM(Q122,Q124)</f>
        <v>2000000</v>
      </c>
      <c r="R126" s="99">
        <f>VLOOKUP($B126,QualitativeNotes!B:C,2,FALSE)</f>
        <v>0</v>
      </c>
      <c r="S126" s="27"/>
      <c r="T126" s="27" t="s">
        <v>288</v>
      </c>
      <c r="U126" s="88" t="s">
        <v>287</v>
      </c>
      <c r="V126" s="16" t="s">
        <v>321</v>
      </c>
      <c r="W126" s="89">
        <f>SUM(W122,W124)</f>
        <v>2000000</v>
      </c>
      <c r="X126" s="99">
        <f>VLOOKUP($B126,QualitativeNotes!B:C,2,FALSE)</f>
        <v>0</v>
      </c>
    </row>
    <row r="127" spans="1:24" ht="43.5" x14ac:dyDescent="0.35">
      <c r="A127" s="107">
        <v>43921</v>
      </c>
      <c r="B127" s="108" t="s">
        <v>524</v>
      </c>
      <c r="C127" s="109" t="s">
        <v>72</v>
      </c>
      <c r="D127" s="109" t="s">
        <v>634</v>
      </c>
      <c r="E127" s="109" t="s">
        <v>9</v>
      </c>
      <c r="F127" s="27" t="s">
        <v>668</v>
      </c>
      <c r="G127" s="27"/>
      <c r="H127" s="27" t="s">
        <v>288</v>
      </c>
      <c r="I127" s="88" t="s">
        <v>287</v>
      </c>
      <c r="J127" s="16" t="s">
        <v>320</v>
      </c>
      <c r="K127" s="89">
        <v>1000000</v>
      </c>
      <c r="L127" s="99">
        <f>VLOOKUP(B127,QualitativeNotes!B:C,2,FALSE)</f>
        <v>0</v>
      </c>
      <c r="M127" s="27"/>
      <c r="N127" s="27" t="s">
        <v>288</v>
      </c>
      <c r="O127" s="88" t="s">
        <v>287</v>
      </c>
      <c r="P127" s="16" t="s">
        <v>320</v>
      </c>
      <c r="Q127" s="89">
        <v>1000000</v>
      </c>
      <c r="R127" s="99">
        <f>VLOOKUP($B127,QualitativeNotes!B:C,2,FALSE)</f>
        <v>0</v>
      </c>
      <c r="S127" s="27"/>
      <c r="T127" s="27" t="s">
        <v>288</v>
      </c>
      <c r="U127" s="88" t="s">
        <v>287</v>
      </c>
      <c r="V127" s="16" t="s">
        <v>320</v>
      </c>
      <c r="W127" s="89">
        <v>1000000</v>
      </c>
      <c r="X127" s="99">
        <f>VLOOKUP($B127,QualitativeNotes!B:C,2,FALSE)</f>
        <v>0</v>
      </c>
    </row>
    <row r="128" spans="1:24" ht="43.5" x14ac:dyDescent="0.35">
      <c r="A128" s="107">
        <v>43921</v>
      </c>
      <c r="B128" s="108" t="s">
        <v>524</v>
      </c>
      <c r="C128" s="109" t="s">
        <v>72</v>
      </c>
      <c r="D128" s="109" t="s">
        <v>634</v>
      </c>
      <c r="E128" s="109" t="s">
        <v>9</v>
      </c>
      <c r="F128" s="27" t="s">
        <v>668</v>
      </c>
      <c r="G128" s="27"/>
      <c r="H128" s="27" t="s">
        <v>288</v>
      </c>
      <c r="I128" s="88" t="s">
        <v>287</v>
      </c>
      <c r="J128" s="16" t="s">
        <v>319</v>
      </c>
      <c r="K128" s="89">
        <v>1000000</v>
      </c>
      <c r="L128" s="99">
        <f>VLOOKUP(B128,QualitativeNotes!B:C,2,FALSE)</f>
        <v>0</v>
      </c>
      <c r="M128" s="27"/>
      <c r="N128" s="27" t="s">
        <v>288</v>
      </c>
      <c r="O128" s="88" t="s">
        <v>287</v>
      </c>
      <c r="P128" s="16" t="s">
        <v>319</v>
      </c>
      <c r="Q128" s="89">
        <v>1000000</v>
      </c>
      <c r="R128" s="99">
        <f>VLOOKUP($B128,QualitativeNotes!B:C,2,FALSE)</f>
        <v>0</v>
      </c>
      <c r="S128" s="27"/>
      <c r="T128" s="27" t="s">
        <v>288</v>
      </c>
      <c r="U128" s="88" t="s">
        <v>287</v>
      </c>
      <c r="V128" s="16" t="s">
        <v>319</v>
      </c>
      <c r="W128" s="89">
        <v>1000000</v>
      </c>
      <c r="X128" s="99">
        <f>VLOOKUP($B128,QualitativeNotes!B:C,2,FALSE)</f>
        <v>0</v>
      </c>
    </row>
    <row r="129" spans="1:24" ht="43.5" x14ac:dyDescent="0.35">
      <c r="A129" s="107">
        <v>43921</v>
      </c>
      <c r="B129" s="108" t="s">
        <v>524</v>
      </c>
      <c r="C129" s="109" t="s">
        <v>72</v>
      </c>
      <c r="D129" s="109" t="s">
        <v>634</v>
      </c>
      <c r="E129" s="109" t="s">
        <v>9</v>
      </c>
      <c r="F129" s="27" t="s">
        <v>668</v>
      </c>
      <c r="G129" s="27"/>
      <c r="H129" s="27" t="s">
        <v>288</v>
      </c>
      <c r="I129" s="88" t="s">
        <v>287</v>
      </c>
      <c r="J129" s="16" t="s">
        <v>318</v>
      </c>
      <c r="K129" s="89">
        <v>1000000</v>
      </c>
      <c r="L129" s="99">
        <f>VLOOKUP(B129,QualitativeNotes!B:C,2,FALSE)</f>
        <v>0</v>
      </c>
      <c r="M129" s="27"/>
      <c r="N129" s="27" t="s">
        <v>288</v>
      </c>
      <c r="O129" s="88" t="s">
        <v>287</v>
      </c>
      <c r="P129" s="16" t="s">
        <v>318</v>
      </c>
      <c r="Q129" s="89">
        <v>1000000</v>
      </c>
      <c r="R129" s="99">
        <f>VLOOKUP($B129,QualitativeNotes!B:C,2,FALSE)</f>
        <v>0</v>
      </c>
      <c r="S129" s="27"/>
      <c r="T129" s="27" t="s">
        <v>288</v>
      </c>
      <c r="U129" s="88" t="s">
        <v>287</v>
      </c>
      <c r="V129" s="16" t="s">
        <v>318</v>
      </c>
      <c r="W129" s="89">
        <v>1000000</v>
      </c>
      <c r="X129" s="99">
        <f>VLOOKUP($B129,QualitativeNotes!B:C,2,FALSE)</f>
        <v>0</v>
      </c>
    </row>
    <row r="130" spans="1:24" ht="43.5" x14ac:dyDescent="0.35">
      <c r="A130" s="107">
        <v>43921</v>
      </c>
      <c r="B130" s="108" t="s">
        <v>524</v>
      </c>
      <c r="C130" s="109" t="s">
        <v>72</v>
      </c>
      <c r="D130" s="109" t="s">
        <v>634</v>
      </c>
      <c r="E130" s="109" t="s">
        <v>9</v>
      </c>
      <c r="F130" s="27" t="s">
        <v>668</v>
      </c>
      <c r="G130" s="27"/>
      <c r="H130" s="27" t="s">
        <v>288</v>
      </c>
      <c r="I130" s="88" t="s">
        <v>287</v>
      </c>
      <c r="J130" s="16" t="s">
        <v>317</v>
      </c>
      <c r="K130" s="89">
        <v>1000000</v>
      </c>
      <c r="L130" s="99">
        <f>VLOOKUP(B130,QualitativeNotes!B:C,2,FALSE)</f>
        <v>0</v>
      </c>
      <c r="M130" s="27"/>
      <c r="N130" s="27" t="s">
        <v>288</v>
      </c>
      <c r="O130" s="88" t="s">
        <v>287</v>
      </c>
      <c r="P130" s="16" t="s">
        <v>317</v>
      </c>
      <c r="Q130" s="89">
        <v>1000000</v>
      </c>
      <c r="R130" s="99">
        <f>VLOOKUP($B130,QualitativeNotes!B:C,2,FALSE)</f>
        <v>0</v>
      </c>
      <c r="S130" s="27"/>
      <c r="T130" s="27" t="s">
        <v>288</v>
      </c>
      <c r="U130" s="88" t="s">
        <v>287</v>
      </c>
      <c r="V130" s="16" t="s">
        <v>317</v>
      </c>
      <c r="W130" s="89">
        <v>1000000</v>
      </c>
      <c r="X130" s="99">
        <f>VLOOKUP($B130,QualitativeNotes!B:C,2,FALSE)</f>
        <v>0</v>
      </c>
    </row>
    <row r="131" spans="1:24" ht="43.5" x14ac:dyDescent="0.35">
      <c r="A131" s="107">
        <v>43921</v>
      </c>
      <c r="B131" s="108" t="s">
        <v>524</v>
      </c>
      <c r="C131" s="109" t="s">
        <v>72</v>
      </c>
      <c r="D131" s="109" t="s">
        <v>634</v>
      </c>
      <c r="E131" s="109" t="s">
        <v>9</v>
      </c>
      <c r="F131" s="27" t="s">
        <v>668</v>
      </c>
      <c r="G131" s="27"/>
      <c r="H131" s="27" t="s">
        <v>288</v>
      </c>
      <c r="I131" s="88" t="s">
        <v>287</v>
      </c>
      <c r="J131" s="16" t="s">
        <v>322</v>
      </c>
      <c r="K131" s="89">
        <f>SUM(K127,K129)</f>
        <v>2000000</v>
      </c>
      <c r="L131" s="99">
        <f>VLOOKUP(B131,QualitativeNotes!B:C,2,FALSE)</f>
        <v>0</v>
      </c>
      <c r="M131" s="27"/>
      <c r="N131" s="27" t="s">
        <v>288</v>
      </c>
      <c r="O131" s="88" t="s">
        <v>287</v>
      </c>
      <c r="P131" s="16" t="s">
        <v>322</v>
      </c>
      <c r="Q131" s="89">
        <f>SUM(Q127,Q129)</f>
        <v>2000000</v>
      </c>
      <c r="R131" s="99">
        <f>VLOOKUP($B131,QualitativeNotes!B:C,2,FALSE)</f>
        <v>0</v>
      </c>
      <c r="S131" s="27"/>
      <c r="T131" s="27" t="s">
        <v>288</v>
      </c>
      <c r="U131" s="88" t="s">
        <v>287</v>
      </c>
      <c r="V131" s="16" t="s">
        <v>322</v>
      </c>
      <c r="W131" s="89">
        <f>SUM(W127,W129)</f>
        <v>2000000</v>
      </c>
      <c r="X131" s="99">
        <f>VLOOKUP($B131,QualitativeNotes!B:C,2,FALSE)</f>
        <v>0</v>
      </c>
    </row>
    <row r="132" spans="1:24" ht="43.5" x14ac:dyDescent="0.35">
      <c r="A132" s="107">
        <v>43921</v>
      </c>
      <c r="B132" s="108" t="s">
        <v>524</v>
      </c>
      <c r="C132" s="109" t="s">
        <v>72</v>
      </c>
      <c r="D132" s="109" t="s">
        <v>634</v>
      </c>
      <c r="E132" s="109" t="s">
        <v>9</v>
      </c>
      <c r="F132" s="27" t="s">
        <v>668</v>
      </c>
      <c r="G132" s="27"/>
      <c r="H132" s="27" t="s">
        <v>288</v>
      </c>
      <c r="I132" s="88" t="s">
        <v>287</v>
      </c>
      <c r="J132" s="16" t="s">
        <v>321</v>
      </c>
      <c r="K132" s="89">
        <f>SUM(K128,K130)</f>
        <v>2000000</v>
      </c>
      <c r="L132" s="99">
        <f>VLOOKUP(B132,QualitativeNotes!B:C,2,FALSE)</f>
        <v>0</v>
      </c>
      <c r="M132" s="27"/>
      <c r="N132" s="27" t="s">
        <v>288</v>
      </c>
      <c r="O132" s="88" t="s">
        <v>287</v>
      </c>
      <c r="P132" s="16" t="s">
        <v>321</v>
      </c>
      <c r="Q132" s="89">
        <f>SUM(Q128,Q130)</f>
        <v>2000000</v>
      </c>
      <c r="R132" s="99">
        <f>VLOOKUP($B132,QualitativeNotes!B:C,2,FALSE)</f>
        <v>0</v>
      </c>
      <c r="S132" s="27"/>
      <c r="T132" s="27" t="s">
        <v>288</v>
      </c>
      <c r="U132" s="88" t="s">
        <v>287</v>
      </c>
      <c r="V132" s="16" t="s">
        <v>321</v>
      </c>
      <c r="W132" s="89">
        <f>SUM(W128,W130)</f>
        <v>2000000</v>
      </c>
      <c r="X132" s="99">
        <f>VLOOKUP($B132,QualitativeNotes!B:C,2,FALSE)</f>
        <v>0</v>
      </c>
    </row>
    <row r="133" spans="1:24" ht="29" x14ac:dyDescent="0.35">
      <c r="A133" s="107">
        <v>43921</v>
      </c>
      <c r="B133" s="108" t="s">
        <v>525</v>
      </c>
      <c r="C133" s="109" t="s">
        <v>72</v>
      </c>
      <c r="D133" s="109" t="s">
        <v>83</v>
      </c>
      <c r="E133" s="109" t="s">
        <v>9</v>
      </c>
      <c r="F133" s="27" t="s">
        <v>668</v>
      </c>
      <c r="G133" s="27"/>
      <c r="H133" s="27" t="s">
        <v>288</v>
      </c>
      <c r="I133" s="88" t="s">
        <v>287</v>
      </c>
      <c r="J133" s="16" t="s">
        <v>320</v>
      </c>
      <c r="K133" s="89">
        <v>1000000</v>
      </c>
      <c r="L133" s="99">
        <f>VLOOKUP(B133,QualitativeNotes!B:C,2,FALSE)</f>
        <v>0</v>
      </c>
      <c r="M133" s="27"/>
      <c r="N133" s="27" t="s">
        <v>288</v>
      </c>
      <c r="O133" s="88" t="s">
        <v>287</v>
      </c>
      <c r="P133" s="16" t="s">
        <v>320</v>
      </c>
      <c r="Q133" s="89">
        <v>1000000</v>
      </c>
      <c r="R133" s="99">
        <f>VLOOKUP($B133,QualitativeNotes!B:C,2,FALSE)</f>
        <v>0</v>
      </c>
      <c r="S133" s="27"/>
      <c r="T133" s="27" t="s">
        <v>288</v>
      </c>
      <c r="U133" s="88" t="s">
        <v>287</v>
      </c>
      <c r="V133" s="16" t="s">
        <v>320</v>
      </c>
      <c r="W133" s="89">
        <v>1000000</v>
      </c>
      <c r="X133" s="99">
        <f>VLOOKUP($B133,QualitativeNotes!B:C,2,FALSE)</f>
        <v>0</v>
      </c>
    </row>
    <row r="134" spans="1:24" ht="29" x14ac:dyDescent="0.35">
      <c r="A134" s="107">
        <v>43921</v>
      </c>
      <c r="B134" s="108" t="s">
        <v>525</v>
      </c>
      <c r="C134" s="109" t="s">
        <v>72</v>
      </c>
      <c r="D134" s="109" t="s">
        <v>83</v>
      </c>
      <c r="E134" s="109" t="s">
        <v>9</v>
      </c>
      <c r="F134" s="27" t="s">
        <v>668</v>
      </c>
      <c r="G134" s="27"/>
      <c r="H134" s="27" t="s">
        <v>288</v>
      </c>
      <c r="I134" s="88" t="s">
        <v>287</v>
      </c>
      <c r="J134" s="16" t="s">
        <v>319</v>
      </c>
      <c r="K134" s="89">
        <v>1000000</v>
      </c>
      <c r="L134" s="99">
        <f>VLOOKUP(B134,QualitativeNotes!B:C,2,FALSE)</f>
        <v>0</v>
      </c>
      <c r="M134" s="27"/>
      <c r="N134" s="27" t="s">
        <v>288</v>
      </c>
      <c r="O134" s="88" t="s">
        <v>287</v>
      </c>
      <c r="P134" s="16" t="s">
        <v>319</v>
      </c>
      <c r="Q134" s="89">
        <v>1000000</v>
      </c>
      <c r="R134" s="99">
        <f>VLOOKUP($B134,QualitativeNotes!B:C,2,FALSE)</f>
        <v>0</v>
      </c>
      <c r="S134" s="27"/>
      <c r="T134" s="27" t="s">
        <v>288</v>
      </c>
      <c r="U134" s="88" t="s">
        <v>287</v>
      </c>
      <c r="V134" s="16" t="s">
        <v>319</v>
      </c>
      <c r="W134" s="89">
        <v>1000000</v>
      </c>
      <c r="X134" s="99">
        <f>VLOOKUP($B134,QualitativeNotes!B:C,2,FALSE)</f>
        <v>0</v>
      </c>
    </row>
    <row r="135" spans="1:24" ht="29" x14ac:dyDescent="0.35">
      <c r="A135" s="107">
        <v>43921</v>
      </c>
      <c r="B135" s="108" t="s">
        <v>525</v>
      </c>
      <c r="C135" s="109" t="s">
        <v>72</v>
      </c>
      <c r="D135" s="109" t="s">
        <v>83</v>
      </c>
      <c r="E135" s="109" t="s">
        <v>9</v>
      </c>
      <c r="F135" s="27" t="s">
        <v>668</v>
      </c>
      <c r="G135" s="27"/>
      <c r="H135" s="27" t="s">
        <v>288</v>
      </c>
      <c r="I135" s="88" t="s">
        <v>287</v>
      </c>
      <c r="J135" s="16" t="s">
        <v>318</v>
      </c>
      <c r="K135" s="89">
        <v>1000000</v>
      </c>
      <c r="L135" s="99">
        <f>VLOOKUP(B135,QualitativeNotes!B:C,2,FALSE)</f>
        <v>0</v>
      </c>
      <c r="M135" s="27"/>
      <c r="N135" s="27" t="s">
        <v>288</v>
      </c>
      <c r="O135" s="88" t="s">
        <v>287</v>
      </c>
      <c r="P135" s="16" t="s">
        <v>318</v>
      </c>
      <c r="Q135" s="89">
        <v>1000000</v>
      </c>
      <c r="R135" s="99">
        <f>VLOOKUP($B135,QualitativeNotes!B:C,2,FALSE)</f>
        <v>0</v>
      </c>
      <c r="S135" s="27"/>
      <c r="T135" s="27" t="s">
        <v>288</v>
      </c>
      <c r="U135" s="88" t="s">
        <v>287</v>
      </c>
      <c r="V135" s="16" t="s">
        <v>318</v>
      </c>
      <c r="W135" s="89">
        <v>1000000</v>
      </c>
      <c r="X135" s="99">
        <f>VLOOKUP($B135,QualitativeNotes!B:C,2,FALSE)</f>
        <v>0</v>
      </c>
    </row>
    <row r="136" spans="1:24" ht="29" x14ac:dyDescent="0.35">
      <c r="A136" s="107">
        <v>43921</v>
      </c>
      <c r="B136" s="108" t="s">
        <v>525</v>
      </c>
      <c r="C136" s="109" t="s">
        <v>72</v>
      </c>
      <c r="D136" s="109" t="s">
        <v>83</v>
      </c>
      <c r="E136" s="109" t="s">
        <v>9</v>
      </c>
      <c r="F136" s="27" t="s">
        <v>668</v>
      </c>
      <c r="G136" s="27"/>
      <c r="H136" s="27" t="s">
        <v>288</v>
      </c>
      <c r="I136" s="88" t="s">
        <v>287</v>
      </c>
      <c r="J136" s="16" t="s">
        <v>317</v>
      </c>
      <c r="K136" s="89">
        <v>1000000</v>
      </c>
      <c r="L136" s="99">
        <f>VLOOKUP(B136,QualitativeNotes!B:C,2,FALSE)</f>
        <v>0</v>
      </c>
      <c r="M136" s="27"/>
      <c r="N136" s="27" t="s">
        <v>288</v>
      </c>
      <c r="O136" s="88" t="s">
        <v>287</v>
      </c>
      <c r="P136" s="16" t="s">
        <v>317</v>
      </c>
      <c r="Q136" s="89">
        <v>1000000</v>
      </c>
      <c r="R136" s="99">
        <f>VLOOKUP($B136,QualitativeNotes!B:C,2,FALSE)</f>
        <v>0</v>
      </c>
      <c r="S136" s="27"/>
      <c r="T136" s="27" t="s">
        <v>288</v>
      </c>
      <c r="U136" s="88" t="s">
        <v>287</v>
      </c>
      <c r="V136" s="16" t="s">
        <v>317</v>
      </c>
      <c r="W136" s="89">
        <v>1000000</v>
      </c>
      <c r="X136" s="99">
        <f>VLOOKUP($B136,QualitativeNotes!B:C,2,FALSE)</f>
        <v>0</v>
      </c>
    </row>
    <row r="137" spans="1:24" ht="29" x14ac:dyDescent="0.35">
      <c r="A137" s="107">
        <v>43921</v>
      </c>
      <c r="B137" s="108" t="s">
        <v>525</v>
      </c>
      <c r="C137" s="109" t="s">
        <v>72</v>
      </c>
      <c r="D137" s="109" t="s">
        <v>83</v>
      </c>
      <c r="E137" s="109" t="s">
        <v>9</v>
      </c>
      <c r="F137" s="27" t="s">
        <v>668</v>
      </c>
      <c r="G137" s="27"/>
      <c r="H137" s="27" t="s">
        <v>288</v>
      </c>
      <c r="I137" s="88" t="s">
        <v>287</v>
      </c>
      <c r="J137" s="16" t="s">
        <v>322</v>
      </c>
      <c r="K137" s="89">
        <f>SUM(K133,K135)</f>
        <v>2000000</v>
      </c>
      <c r="L137" s="99">
        <f>VLOOKUP(B137,QualitativeNotes!B:C,2,FALSE)</f>
        <v>0</v>
      </c>
      <c r="M137" s="27"/>
      <c r="N137" s="27" t="s">
        <v>288</v>
      </c>
      <c r="O137" s="88" t="s">
        <v>287</v>
      </c>
      <c r="P137" s="16" t="s">
        <v>322</v>
      </c>
      <c r="Q137" s="89">
        <f>SUM(Q133,Q135)</f>
        <v>2000000</v>
      </c>
      <c r="R137" s="99">
        <f>VLOOKUP($B137,QualitativeNotes!B:C,2,FALSE)</f>
        <v>0</v>
      </c>
      <c r="S137" s="27"/>
      <c r="T137" s="27" t="s">
        <v>288</v>
      </c>
      <c r="U137" s="88" t="s">
        <v>287</v>
      </c>
      <c r="V137" s="16" t="s">
        <v>322</v>
      </c>
      <c r="W137" s="89">
        <f>SUM(W133,W135)</f>
        <v>2000000</v>
      </c>
      <c r="X137" s="99">
        <f>VLOOKUP($B137,QualitativeNotes!B:C,2,FALSE)</f>
        <v>0</v>
      </c>
    </row>
    <row r="138" spans="1:24" ht="29" x14ac:dyDescent="0.35">
      <c r="A138" s="107">
        <v>43921</v>
      </c>
      <c r="B138" s="108" t="s">
        <v>525</v>
      </c>
      <c r="C138" s="109" t="s">
        <v>72</v>
      </c>
      <c r="D138" s="109" t="s">
        <v>83</v>
      </c>
      <c r="E138" s="109" t="s">
        <v>9</v>
      </c>
      <c r="F138" s="27" t="s">
        <v>668</v>
      </c>
      <c r="G138" s="27"/>
      <c r="H138" s="27" t="s">
        <v>288</v>
      </c>
      <c r="I138" s="88" t="s">
        <v>287</v>
      </c>
      <c r="J138" s="16" t="s">
        <v>321</v>
      </c>
      <c r="K138" s="89">
        <f>SUM(K134,K136)</f>
        <v>2000000</v>
      </c>
      <c r="L138" s="99">
        <f>VLOOKUP(B138,QualitativeNotes!B:C,2,FALSE)</f>
        <v>0</v>
      </c>
      <c r="M138" s="27"/>
      <c r="N138" s="27" t="s">
        <v>288</v>
      </c>
      <c r="O138" s="88" t="s">
        <v>287</v>
      </c>
      <c r="P138" s="16" t="s">
        <v>321</v>
      </c>
      <c r="Q138" s="89">
        <f>SUM(Q134,Q136)</f>
        <v>2000000</v>
      </c>
      <c r="R138" s="99">
        <f>VLOOKUP($B138,QualitativeNotes!B:C,2,FALSE)</f>
        <v>0</v>
      </c>
      <c r="S138" s="27"/>
      <c r="T138" s="27" t="s">
        <v>288</v>
      </c>
      <c r="U138" s="88" t="s">
        <v>287</v>
      </c>
      <c r="V138" s="16" t="s">
        <v>321</v>
      </c>
      <c r="W138" s="89">
        <f>SUM(W134,W136)</f>
        <v>2000000</v>
      </c>
      <c r="X138" s="99">
        <f>VLOOKUP($B138,QualitativeNotes!B:C,2,FALSE)</f>
        <v>0</v>
      </c>
    </row>
    <row r="139" spans="1:24" ht="29" x14ac:dyDescent="0.35">
      <c r="A139" s="107">
        <v>43921</v>
      </c>
      <c r="B139" s="108" t="s">
        <v>526</v>
      </c>
      <c r="C139" s="109" t="s">
        <v>72</v>
      </c>
      <c r="D139" s="109" t="s">
        <v>84</v>
      </c>
      <c r="E139" s="109" t="s">
        <v>9</v>
      </c>
      <c r="F139" s="27" t="s">
        <v>668</v>
      </c>
      <c r="G139" s="27"/>
      <c r="H139" s="27" t="s">
        <v>288</v>
      </c>
      <c r="I139" s="88" t="s">
        <v>287</v>
      </c>
      <c r="J139" s="16" t="s">
        <v>320</v>
      </c>
      <c r="K139" s="89">
        <v>1000000</v>
      </c>
      <c r="L139" s="99">
        <f>VLOOKUP(B139,QualitativeNotes!B:C,2,FALSE)</f>
        <v>0</v>
      </c>
      <c r="M139" s="27"/>
      <c r="N139" s="27" t="s">
        <v>288</v>
      </c>
      <c r="O139" s="88" t="s">
        <v>287</v>
      </c>
      <c r="P139" s="16" t="s">
        <v>320</v>
      </c>
      <c r="Q139" s="89">
        <v>1000000</v>
      </c>
      <c r="R139" s="99">
        <f>VLOOKUP($B139,QualitativeNotes!B:C,2,FALSE)</f>
        <v>0</v>
      </c>
      <c r="S139" s="27"/>
      <c r="T139" s="27" t="s">
        <v>288</v>
      </c>
      <c r="U139" s="88" t="s">
        <v>287</v>
      </c>
      <c r="V139" s="16" t="s">
        <v>320</v>
      </c>
      <c r="W139" s="89">
        <v>1000000</v>
      </c>
      <c r="X139" s="99">
        <f>VLOOKUP($B139,QualitativeNotes!B:C,2,FALSE)</f>
        <v>0</v>
      </c>
    </row>
    <row r="140" spans="1:24" ht="29" x14ac:dyDescent="0.35">
      <c r="A140" s="107">
        <v>43921</v>
      </c>
      <c r="B140" s="108" t="s">
        <v>526</v>
      </c>
      <c r="C140" s="109" t="s">
        <v>72</v>
      </c>
      <c r="D140" s="109" t="s">
        <v>84</v>
      </c>
      <c r="E140" s="109" t="s">
        <v>9</v>
      </c>
      <c r="F140" s="27" t="s">
        <v>668</v>
      </c>
      <c r="G140" s="27"/>
      <c r="H140" s="27" t="s">
        <v>288</v>
      </c>
      <c r="I140" s="88" t="s">
        <v>287</v>
      </c>
      <c r="J140" s="16" t="s">
        <v>319</v>
      </c>
      <c r="K140" s="89">
        <v>1000000</v>
      </c>
      <c r="L140" s="99">
        <f>VLOOKUP(B140,QualitativeNotes!B:C,2,FALSE)</f>
        <v>0</v>
      </c>
      <c r="M140" s="27"/>
      <c r="N140" s="27" t="s">
        <v>288</v>
      </c>
      <c r="O140" s="88" t="s">
        <v>287</v>
      </c>
      <c r="P140" s="16" t="s">
        <v>319</v>
      </c>
      <c r="Q140" s="89">
        <v>1000000</v>
      </c>
      <c r="R140" s="99">
        <f>VLOOKUP($B140,QualitativeNotes!B:C,2,FALSE)</f>
        <v>0</v>
      </c>
      <c r="S140" s="27"/>
      <c r="T140" s="27" t="s">
        <v>288</v>
      </c>
      <c r="U140" s="88" t="s">
        <v>287</v>
      </c>
      <c r="V140" s="16" t="s">
        <v>319</v>
      </c>
      <c r="W140" s="89">
        <v>1000000</v>
      </c>
      <c r="X140" s="99">
        <f>VLOOKUP($B140,QualitativeNotes!B:C,2,FALSE)</f>
        <v>0</v>
      </c>
    </row>
    <row r="141" spans="1:24" ht="29" x14ac:dyDescent="0.35">
      <c r="A141" s="107">
        <v>43921</v>
      </c>
      <c r="B141" s="108" t="s">
        <v>526</v>
      </c>
      <c r="C141" s="109" t="s">
        <v>72</v>
      </c>
      <c r="D141" s="109" t="s">
        <v>84</v>
      </c>
      <c r="E141" s="109" t="s">
        <v>9</v>
      </c>
      <c r="F141" s="27" t="s">
        <v>668</v>
      </c>
      <c r="G141" s="27"/>
      <c r="H141" s="27" t="s">
        <v>288</v>
      </c>
      <c r="I141" s="88" t="s">
        <v>287</v>
      </c>
      <c r="J141" s="16" t="s">
        <v>318</v>
      </c>
      <c r="K141" s="89">
        <v>1000000</v>
      </c>
      <c r="L141" s="99">
        <f>VLOOKUP(B141,QualitativeNotes!B:C,2,FALSE)</f>
        <v>0</v>
      </c>
      <c r="M141" s="27"/>
      <c r="N141" s="27" t="s">
        <v>288</v>
      </c>
      <c r="O141" s="88" t="s">
        <v>287</v>
      </c>
      <c r="P141" s="16" t="s">
        <v>318</v>
      </c>
      <c r="Q141" s="89">
        <v>1000000</v>
      </c>
      <c r="R141" s="99">
        <f>VLOOKUP($B141,QualitativeNotes!B:C,2,FALSE)</f>
        <v>0</v>
      </c>
      <c r="S141" s="27"/>
      <c r="T141" s="27" t="s">
        <v>288</v>
      </c>
      <c r="U141" s="88" t="s">
        <v>287</v>
      </c>
      <c r="V141" s="16" t="s">
        <v>318</v>
      </c>
      <c r="W141" s="89">
        <v>1000000</v>
      </c>
      <c r="X141" s="99">
        <f>VLOOKUP($B141,QualitativeNotes!B:C,2,FALSE)</f>
        <v>0</v>
      </c>
    </row>
    <row r="142" spans="1:24" ht="29" x14ac:dyDescent="0.35">
      <c r="A142" s="107">
        <v>43921</v>
      </c>
      <c r="B142" s="108" t="s">
        <v>526</v>
      </c>
      <c r="C142" s="109" t="s">
        <v>72</v>
      </c>
      <c r="D142" s="109" t="s">
        <v>84</v>
      </c>
      <c r="E142" s="109" t="s">
        <v>9</v>
      </c>
      <c r="F142" s="27" t="s">
        <v>668</v>
      </c>
      <c r="G142" s="27"/>
      <c r="H142" s="27" t="s">
        <v>288</v>
      </c>
      <c r="I142" s="88" t="s">
        <v>287</v>
      </c>
      <c r="J142" s="16" t="s">
        <v>317</v>
      </c>
      <c r="K142" s="89">
        <v>1000000</v>
      </c>
      <c r="L142" s="99">
        <f>VLOOKUP(B142,QualitativeNotes!B:C,2,FALSE)</f>
        <v>0</v>
      </c>
      <c r="M142" s="27"/>
      <c r="N142" s="27" t="s">
        <v>288</v>
      </c>
      <c r="O142" s="88" t="s">
        <v>287</v>
      </c>
      <c r="P142" s="16" t="s">
        <v>317</v>
      </c>
      <c r="Q142" s="89">
        <v>1000000</v>
      </c>
      <c r="R142" s="99">
        <f>VLOOKUP($B142,QualitativeNotes!B:C,2,FALSE)</f>
        <v>0</v>
      </c>
      <c r="S142" s="27"/>
      <c r="T142" s="27" t="s">
        <v>288</v>
      </c>
      <c r="U142" s="88" t="s">
        <v>287</v>
      </c>
      <c r="V142" s="16" t="s">
        <v>317</v>
      </c>
      <c r="W142" s="89">
        <v>1000000</v>
      </c>
      <c r="X142" s="99">
        <f>VLOOKUP($B142,QualitativeNotes!B:C,2,FALSE)</f>
        <v>0</v>
      </c>
    </row>
    <row r="143" spans="1:24" ht="29" x14ac:dyDescent="0.35">
      <c r="A143" s="107">
        <v>43921</v>
      </c>
      <c r="B143" s="108" t="s">
        <v>526</v>
      </c>
      <c r="C143" s="109" t="s">
        <v>72</v>
      </c>
      <c r="D143" s="109" t="s">
        <v>84</v>
      </c>
      <c r="E143" s="109" t="s">
        <v>9</v>
      </c>
      <c r="F143" s="27" t="s">
        <v>668</v>
      </c>
      <c r="G143" s="27"/>
      <c r="H143" s="27" t="s">
        <v>288</v>
      </c>
      <c r="I143" s="88" t="s">
        <v>287</v>
      </c>
      <c r="J143" s="16" t="s">
        <v>322</v>
      </c>
      <c r="K143" s="89">
        <f>SUM(K139,K141)</f>
        <v>2000000</v>
      </c>
      <c r="L143" s="99">
        <f>VLOOKUP(B143,QualitativeNotes!B:C,2,FALSE)</f>
        <v>0</v>
      </c>
      <c r="M143" s="27"/>
      <c r="N143" s="27" t="s">
        <v>288</v>
      </c>
      <c r="O143" s="88" t="s">
        <v>287</v>
      </c>
      <c r="P143" s="16" t="s">
        <v>322</v>
      </c>
      <c r="Q143" s="89">
        <f>SUM(Q139,Q141)</f>
        <v>2000000</v>
      </c>
      <c r="R143" s="99">
        <f>VLOOKUP($B143,QualitativeNotes!B:C,2,FALSE)</f>
        <v>0</v>
      </c>
      <c r="S143" s="27"/>
      <c r="T143" s="27" t="s">
        <v>288</v>
      </c>
      <c r="U143" s="88" t="s">
        <v>287</v>
      </c>
      <c r="V143" s="16" t="s">
        <v>322</v>
      </c>
      <c r="W143" s="89">
        <f>SUM(W139,W141)</f>
        <v>2000000</v>
      </c>
      <c r="X143" s="99">
        <f>VLOOKUP($B143,QualitativeNotes!B:C,2,FALSE)</f>
        <v>0</v>
      </c>
    </row>
    <row r="144" spans="1:24" ht="29" x14ac:dyDescent="0.35">
      <c r="A144" s="107">
        <v>43921</v>
      </c>
      <c r="B144" s="108" t="s">
        <v>526</v>
      </c>
      <c r="C144" s="109" t="s">
        <v>72</v>
      </c>
      <c r="D144" s="109" t="s">
        <v>84</v>
      </c>
      <c r="E144" s="109" t="s">
        <v>9</v>
      </c>
      <c r="F144" s="27" t="s">
        <v>668</v>
      </c>
      <c r="G144" s="27"/>
      <c r="H144" s="27" t="s">
        <v>288</v>
      </c>
      <c r="I144" s="88" t="s">
        <v>287</v>
      </c>
      <c r="J144" s="16" t="s">
        <v>321</v>
      </c>
      <c r="K144" s="89">
        <f>SUM(K140,K142)</f>
        <v>2000000</v>
      </c>
      <c r="L144" s="99">
        <f>VLOOKUP(B144,QualitativeNotes!B:C,2,FALSE)</f>
        <v>0</v>
      </c>
      <c r="M144" s="27"/>
      <c r="N144" s="27" t="s">
        <v>288</v>
      </c>
      <c r="O144" s="88" t="s">
        <v>287</v>
      </c>
      <c r="P144" s="16" t="s">
        <v>321</v>
      </c>
      <c r="Q144" s="89">
        <f>SUM(Q140,Q142)</f>
        <v>2000000</v>
      </c>
      <c r="R144" s="99">
        <f>VLOOKUP($B144,QualitativeNotes!B:C,2,FALSE)</f>
        <v>0</v>
      </c>
      <c r="S144" s="27"/>
      <c r="T144" s="27" t="s">
        <v>288</v>
      </c>
      <c r="U144" s="88" t="s">
        <v>287</v>
      </c>
      <c r="V144" s="16" t="s">
        <v>321</v>
      </c>
      <c r="W144" s="89">
        <f>SUM(W140,W142)</f>
        <v>2000000</v>
      </c>
      <c r="X144" s="99">
        <f>VLOOKUP($B144,QualitativeNotes!B:C,2,FALSE)</f>
        <v>0</v>
      </c>
    </row>
    <row r="145" spans="1:24" ht="29" x14ac:dyDescent="0.35">
      <c r="A145" s="107">
        <v>43921</v>
      </c>
      <c r="B145" s="108" t="s">
        <v>527</v>
      </c>
      <c r="C145" s="109" t="s">
        <v>72</v>
      </c>
      <c r="D145" s="109" t="s">
        <v>85</v>
      </c>
      <c r="E145" s="109" t="s">
        <v>9</v>
      </c>
      <c r="F145" s="27" t="s">
        <v>668</v>
      </c>
      <c r="G145" s="27"/>
      <c r="H145" s="27" t="s">
        <v>288</v>
      </c>
      <c r="I145" s="88" t="s">
        <v>287</v>
      </c>
      <c r="J145" s="16" t="s">
        <v>320</v>
      </c>
      <c r="K145" s="89">
        <v>1000000</v>
      </c>
      <c r="L145" s="99">
        <f>VLOOKUP(B145,QualitativeNotes!B:C,2,FALSE)</f>
        <v>0</v>
      </c>
      <c r="M145" s="27"/>
      <c r="N145" s="27" t="s">
        <v>288</v>
      </c>
      <c r="O145" s="88" t="s">
        <v>287</v>
      </c>
      <c r="P145" s="16" t="s">
        <v>320</v>
      </c>
      <c r="Q145" s="89">
        <v>1000000</v>
      </c>
      <c r="R145" s="99">
        <f>VLOOKUP($B145,QualitativeNotes!B:C,2,FALSE)</f>
        <v>0</v>
      </c>
      <c r="S145" s="27"/>
      <c r="T145" s="27" t="s">
        <v>288</v>
      </c>
      <c r="U145" s="88" t="s">
        <v>287</v>
      </c>
      <c r="V145" s="16" t="s">
        <v>320</v>
      </c>
      <c r="W145" s="89">
        <v>1000000</v>
      </c>
      <c r="X145" s="99">
        <f>VLOOKUP($B145,QualitativeNotes!B:C,2,FALSE)</f>
        <v>0</v>
      </c>
    </row>
    <row r="146" spans="1:24" ht="29" x14ac:dyDescent="0.35">
      <c r="A146" s="107">
        <v>43921</v>
      </c>
      <c r="B146" s="108" t="s">
        <v>527</v>
      </c>
      <c r="C146" s="109" t="s">
        <v>72</v>
      </c>
      <c r="D146" s="109" t="s">
        <v>85</v>
      </c>
      <c r="E146" s="109" t="s">
        <v>9</v>
      </c>
      <c r="F146" s="27" t="s">
        <v>668</v>
      </c>
      <c r="G146" s="27"/>
      <c r="H146" s="27" t="s">
        <v>288</v>
      </c>
      <c r="I146" s="88" t="s">
        <v>287</v>
      </c>
      <c r="J146" s="16" t="s">
        <v>319</v>
      </c>
      <c r="K146" s="89">
        <v>1000000</v>
      </c>
      <c r="L146" s="99">
        <f>VLOOKUP(B146,QualitativeNotes!B:C,2,FALSE)</f>
        <v>0</v>
      </c>
      <c r="M146" s="27"/>
      <c r="N146" s="27" t="s">
        <v>288</v>
      </c>
      <c r="O146" s="88" t="s">
        <v>287</v>
      </c>
      <c r="P146" s="16" t="s">
        <v>319</v>
      </c>
      <c r="Q146" s="89">
        <v>1000000</v>
      </c>
      <c r="R146" s="99">
        <f>VLOOKUP($B146,QualitativeNotes!B:C,2,FALSE)</f>
        <v>0</v>
      </c>
      <c r="S146" s="27"/>
      <c r="T146" s="27" t="s">
        <v>288</v>
      </c>
      <c r="U146" s="88" t="s">
        <v>287</v>
      </c>
      <c r="V146" s="16" t="s">
        <v>319</v>
      </c>
      <c r="W146" s="89">
        <v>1000000</v>
      </c>
      <c r="X146" s="99">
        <f>VLOOKUP($B146,QualitativeNotes!B:C,2,FALSE)</f>
        <v>0</v>
      </c>
    </row>
    <row r="147" spans="1:24" ht="29" x14ac:dyDescent="0.35">
      <c r="A147" s="107">
        <v>43921</v>
      </c>
      <c r="B147" s="108" t="s">
        <v>527</v>
      </c>
      <c r="C147" s="109" t="s">
        <v>72</v>
      </c>
      <c r="D147" s="109" t="s">
        <v>85</v>
      </c>
      <c r="E147" s="109" t="s">
        <v>9</v>
      </c>
      <c r="F147" s="27" t="s">
        <v>668</v>
      </c>
      <c r="G147" s="27"/>
      <c r="H147" s="27" t="s">
        <v>288</v>
      </c>
      <c r="I147" s="88" t="s">
        <v>287</v>
      </c>
      <c r="J147" s="16" t="s">
        <v>318</v>
      </c>
      <c r="K147" s="89">
        <v>1000000</v>
      </c>
      <c r="L147" s="99">
        <f>VLOOKUP(B147,QualitativeNotes!B:C,2,FALSE)</f>
        <v>0</v>
      </c>
      <c r="M147" s="27"/>
      <c r="N147" s="27" t="s">
        <v>288</v>
      </c>
      <c r="O147" s="88" t="s">
        <v>287</v>
      </c>
      <c r="P147" s="16" t="s">
        <v>318</v>
      </c>
      <c r="Q147" s="89">
        <v>1000000</v>
      </c>
      <c r="R147" s="99">
        <f>VLOOKUP($B147,QualitativeNotes!B:C,2,FALSE)</f>
        <v>0</v>
      </c>
      <c r="S147" s="27"/>
      <c r="T147" s="27" t="s">
        <v>288</v>
      </c>
      <c r="U147" s="88" t="s">
        <v>287</v>
      </c>
      <c r="V147" s="16" t="s">
        <v>318</v>
      </c>
      <c r="W147" s="89">
        <v>1000000</v>
      </c>
      <c r="X147" s="99">
        <f>VLOOKUP($B147,QualitativeNotes!B:C,2,FALSE)</f>
        <v>0</v>
      </c>
    </row>
    <row r="148" spans="1:24" ht="29" x14ac:dyDescent="0.35">
      <c r="A148" s="107">
        <v>43921</v>
      </c>
      <c r="B148" s="108" t="s">
        <v>527</v>
      </c>
      <c r="C148" s="109" t="s">
        <v>72</v>
      </c>
      <c r="D148" s="109" t="s">
        <v>85</v>
      </c>
      <c r="E148" s="109" t="s">
        <v>9</v>
      </c>
      <c r="F148" s="27" t="s">
        <v>668</v>
      </c>
      <c r="G148" s="27"/>
      <c r="H148" s="27" t="s">
        <v>288</v>
      </c>
      <c r="I148" s="88" t="s">
        <v>287</v>
      </c>
      <c r="J148" s="16" t="s">
        <v>317</v>
      </c>
      <c r="K148" s="89">
        <v>1000000</v>
      </c>
      <c r="L148" s="99">
        <f>VLOOKUP(B148,QualitativeNotes!B:C,2,FALSE)</f>
        <v>0</v>
      </c>
      <c r="M148" s="27"/>
      <c r="N148" s="27" t="s">
        <v>288</v>
      </c>
      <c r="O148" s="88" t="s">
        <v>287</v>
      </c>
      <c r="P148" s="16" t="s">
        <v>317</v>
      </c>
      <c r="Q148" s="89">
        <v>1000000</v>
      </c>
      <c r="R148" s="99">
        <f>VLOOKUP($B148,QualitativeNotes!B:C,2,FALSE)</f>
        <v>0</v>
      </c>
      <c r="S148" s="27"/>
      <c r="T148" s="27" t="s">
        <v>288</v>
      </c>
      <c r="U148" s="88" t="s">
        <v>287</v>
      </c>
      <c r="V148" s="16" t="s">
        <v>317</v>
      </c>
      <c r="W148" s="89">
        <v>1000000</v>
      </c>
      <c r="X148" s="99">
        <f>VLOOKUP($B148,QualitativeNotes!B:C,2,FALSE)</f>
        <v>0</v>
      </c>
    </row>
    <row r="149" spans="1:24" ht="29" x14ac:dyDescent="0.35">
      <c r="A149" s="107">
        <v>43921</v>
      </c>
      <c r="B149" s="108" t="s">
        <v>527</v>
      </c>
      <c r="C149" s="109" t="s">
        <v>72</v>
      </c>
      <c r="D149" s="109" t="s">
        <v>85</v>
      </c>
      <c r="E149" s="109" t="s">
        <v>9</v>
      </c>
      <c r="F149" s="27" t="s">
        <v>668</v>
      </c>
      <c r="G149" s="27"/>
      <c r="H149" s="27" t="s">
        <v>288</v>
      </c>
      <c r="I149" s="88" t="s">
        <v>287</v>
      </c>
      <c r="J149" s="16" t="s">
        <v>322</v>
      </c>
      <c r="K149" s="89">
        <f>SUM(K145,K147)</f>
        <v>2000000</v>
      </c>
      <c r="L149" s="99">
        <f>VLOOKUP(B149,QualitativeNotes!B:C,2,FALSE)</f>
        <v>0</v>
      </c>
      <c r="M149" s="27"/>
      <c r="N149" s="27" t="s">
        <v>288</v>
      </c>
      <c r="O149" s="88" t="s">
        <v>287</v>
      </c>
      <c r="P149" s="16" t="s">
        <v>322</v>
      </c>
      <c r="Q149" s="89">
        <f>SUM(Q145,Q147)</f>
        <v>2000000</v>
      </c>
      <c r="R149" s="99">
        <f>VLOOKUP($B149,QualitativeNotes!B:C,2,FALSE)</f>
        <v>0</v>
      </c>
      <c r="S149" s="27"/>
      <c r="T149" s="27" t="s">
        <v>288</v>
      </c>
      <c r="U149" s="88" t="s">
        <v>287</v>
      </c>
      <c r="V149" s="16" t="s">
        <v>322</v>
      </c>
      <c r="W149" s="89">
        <f>SUM(W145,W147)</f>
        <v>2000000</v>
      </c>
      <c r="X149" s="99">
        <f>VLOOKUP($B149,QualitativeNotes!B:C,2,FALSE)</f>
        <v>0</v>
      </c>
    </row>
    <row r="150" spans="1:24" ht="29" x14ac:dyDescent="0.35">
      <c r="A150" s="107">
        <v>43921</v>
      </c>
      <c r="B150" s="108" t="s">
        <v>527</v>
      </c>
      <c r="C150" s="109" t="s">
        <v>72</v>
      </c>
      <c r="D150" s="109" t="s">
        <v>85</v>
      </c>
      <c r="E150" s="109" t="s">
        <v>9</v>
      </c>
      <c r="F150" s="27" t="s">
        <v>668</v>
      </c>
      <c r="G150" s="27"/>
      <c r="H150" s="27" t="s">
        <v>288</v>
      </c>
      <c r="I150" s="88" t="s">
        <v>287</v>
      </c>
      <c r="J150" s="16" t="s">
        <v>321</v>
      </c>
      <c r="K150" s="89">
        <f>SUM(K146,K148)</f>
        <v>2000000</v>
      </c>
      <c r="L150" s="99">
        <f>VLOOKUP(B150,QualitativeNotes!B:C,2,FALSE)</f>
        <v>0</v>
      </c>
      <c r="M150" s="27"/>
      <c r="N150" s="27" t="s">
        <v>288</v>
      </c>
      <c r="O150" s="88" t="s">
        <v>287</v>
      </c>
      <c r="P150" s="16" t="s">
        <v>321</v>
      </c>
      <c r="Q150" s="89">
        <f>SUM(Q146,Q148)</f>
        <v>2000000</v>
      </c>
      <c r="R150" s="99">
        <f>VLOOKUP($B150,QualitativeNotes!B:C,2,FALSE)</f>
        <v>0</v>
      </c>
      <c r="S150" s="27"/>
      <c r="T150" s="27" t="s">
        <v>288</v>
      </c>
      <c r="U150" s="88" t="s">
        <v>287</v>
      </c>
      <c r="V150" s="16" t="s">
        <v>321</v>
      </c>
      <c r="W150" s="89">
        <f>SUM(W146,W148)</f>
        <v>2000000</v>
      </c>
      <c r="X150" s="99">
        <f>VLOOKUP($B150,QualitativeNotes!B:C,2,FALSE)</f>
        <v>0</v>
      </c>
    </row>
    <row r="151" spans="1:24" ht="43.5" x14ac:dyDescent="0.35">
      <c r="A151" s="107">
        <v>43921</v>
      </c>
      <c r="B151" s="108" t="s">
        <v>528</v>
      </c>
      <c r="C151" s="109" t="s">
        <v>72</v>
      </c>
      <c r="D151" s="109" t="s">
        <v>86</v>
      </c>
      <c r="E151" s="109" t="s">
        <v>9</v>
      </c>
      <c r="F151" s="27" t="s">
        <v>668</v>
      </c>
      <c r="G151" s="27"/>
      <c r="H151" s="27" t="s">
        <v>288</v>
      </c>
      <c r="I151" s="88" t="s">
        <v>287</v>
      </c>
      <c r="J151" s="16" t="s">
        <v>320</v>
      </c>
      <c r="K151" s="89">
        <v>14000000</v>
      </c>
      <c r="L151" s="99">
        <f>VLOOKUP(B151,QualitativeNotes!B:C,2,FALSE)</f>
        <v>0</v>
      </c>
      <c r="M151" s="27"/>
      <c r="N151" s="27" t="s">
        <v>288</v>
      </c>
      <c r="O151" s="88" t="s">
        <v>287</v>
      </c>
      <c r="P151" s="16" t="s">
        <v>320</v>
      </c>
      <c r="Q151" s="89">
        <v>14000000</v>
      </c>
      <c r="R151" s="99">
        <f>VLOOKUP($B151,QualitativeNotes!B:C,2,FALSE)</f>
        <v>0</v>
      </c>
      <c r="S151" s="27"/>
      <c r="T151" s="27" t="s">
        <v>288</v>
      </c>
      <c r="U151" s="88" t="s">
        <v>287</v>
      </c>
      <c r="V151" s="16" t="s">
        <v>320</v>
      </c>
      <c r="W151" s="89">
        <v>14000000</v>
      </c>
      <c r="X151" s="99">
        <f>VLOOKUP($B151,QualitativeNotes!B:C,2,FALSE)</f>
        <v>0</v>
      </c>
    </row>
    <row r="152" spans="1:24" ht="43.5" x14ac:dyDescent="0.35">
      <c r="A152" s="107">
        <v>43921</v>
      </c>
      <c r="B152" s="108" t="s">
        <v>528</v>
      </c>
      <c r="C152" s="109" t="s">
        <v>72</v>
      </c>
      <c r="D152" s="109" t="s">
        <v>86</v>
      </c>
      <c r="E152" s="109" t="s">
        <v>9</v>
      </c>
      <c r="F152" s="27" t="s">
        <v>668</v>
      </c>
      <c r="G152" s="27"/>
      <c r="H152" s="27" t="s">
        <v>288</v>
      </c>
      <c r="I152" s="88" t="s">
        <v>287</v>
      </c>
      <c r="J152" s="16" t="s">
        <v>319</v>
      </c>
      <c r="K152" s="89">
        <v>14000000</v>
      </c>
      <c r="L152" s="99">
        <f>VLOOKUP(B152,QualitativeNotes!B:C,2,FALSE)</f>
        <v>0</v>
      </c>
      <c r="M152" s="27"/>
      <c r="N152" s="27" t="s">
        <v>288</v>
      </c>
      <c r="O152" s="88" t="s">
        <v>287</v>
      </c>
      <c r="P152" s="16" t="s">
        <v>319</v>
      </c>
      <c r="Q152" s="89">
        <v>14000000</v>
      </c>
      <c r="R152" s="99">
        <f>VLOOKUP($B152,QualitativeNotes!B:C,2,FALSE)</f>
        <v>0</v>
      </c>
      <c r="S152" s="27"/>
      <c r="T152" s="27" t="s">
        <v>288</v>
      </c>
      <c r="U152" s="88" t="s">
        <v>287</v>
      </c>
      <c r="V152" s="16" t="s">
        <v>319</v>
      </c>
      <c r="W152" s="89">
        <v>14000000</v>
      </c>
      <c r="X152" s="99">
        <f>VLOOKUP($B152,QualitativeNotes!B:C,2,FALSE)</f>
        <v>0</v>
      </c>
    </row>
    <row r="153" spans="1:24" ht="43.5" x14ac:dyDescent="0.35">
      <c r="A153" s="107">
        <v>43921</v>
      </c>
      <c r="B153" s="108" t="s">
        <v>528</v>
      </c>
      <c r="C153" s="109" t="s">
        <v>72</v>
      </c>
      <c r="D153" s="109" t="s">
        <v>86</v>
      </c>
      <c r="E153" s="109" t="s">
        <v>9</v>
      </c>
      <c r="F153" s="27" t="s">
        <v>668</v>
      </c>
      <c r="G153" s="27"/>
      <c r="H153" s="27" t="s">
        <v>288</v>
      </c>
      <c r="I153" s="88" t="s">
        <v>287</v>
      </c>
      <c r="J153" s="16" t="s">
        <v>318</v>
      </c>
      <c r="K153" s="89">
        <v>14000000</v>
      </c>
      <c r="L153" s="99">
        <f>VLOOKUP(B153,QualitativeNotes!B:C,2,FALSE)</f>
        <v>0</v>
      </c>
      <c r="M153" s="27"/>
      <c r="N153" s="27" t="s">
        <v>288</v>
      </c>
      <c r="O153" s="88" t="s">
        <v>287</v>
      </c>
      <c r="P153" s="16" t="s">
        <v>318</v>
      </c>
      <c r="Q153" s="89">
        <v>14000000</v>
      </c>
      <c r="R153" s="99">
        <f>VLOOKUP($B153,QualitativeNotes!B:C,2,FALSE)</f>
        <v>0</v>
      </c>
      <c r="S153" s="27"/>
      <c r="T153" s="27" t="s">
        <v>288</v>
      </c>
      <c r="U153" s="88" t="s">
        <v>287</v>
      </c>
      <c r="V153" s="16" t="s">
        <v>318</v>
      </c>
      <c r="W153" s="89">
        <v>14000000</v>
      </c>
      <c r="X153" s="99">
        <f>VLOOKUP($B153,QualitativeNotes!B:C,2,FALSE)</f>
        <v>0</v>
      </c>
    </row>
    <row r="154" spans="1:24" ht="43.5" x14ac:dyDescent="0.35">
      <c r="A154" s="107">
        <v>43921</v>
      </c>
      <c r="B154" s="108" t="s">
        <v>528</v>
      </c>
      <c r="C154" s="109" t="s">
        <v>72</v>
      </c>
      <c r="D154" s="109" t="s">
        <v>86</v>
      </c>
      <c r="E154" s="109" t="s">
        <v>9</v>
      </c>
      <c r="F154" s="27" t="s">
        <v>668</v>
      </c>
      <c r="G154" s="27"/>
      <c r="H154" s="27" t="s">
        <v>288</v>
      </c>
      <c r="I154" s="88" t="s">
        <v>287</v>
      </c>
      <c r="J154" s="16" t="s">
        <v>317</v>
      </c>
      <c r="K154" s="89">
        <v>14000000</v>
      </c>
      <c r="L154" s="99">
        <f>VLOOKUP(B154,QualitativeNotes!B:C,2,FALSE)</f>
        <v>0</v>
      </c>
      <c r="M154" s="27"/>
      <c r="N154" s="27" t="s">
        <v>288</v>
      </c>
      <c r="O154" s="88" t="s">
        <v>287</v>
      </c>
      <c r="P154" s="16" t="s">
        <v>317</v>
      </c>
      <c r="Q154" s="89">
        <v>14000000</v>
      </c>
      <c r="R154" s="99">
        <f>VLOOKUP($B154,QualitativeNotes!B:C,2,FALSE)</f>
        <v>0</v>
      </c>
      <c r="S154" s="27"/>
      <c r="T154" s="27" t="s">
        <v>288</v>
      </c>
      <c r="U154" s="88" t="s">
        <v>287</v>
      </c>
      <c r="V154" s="16" t="s">
        <v>317</v>
      </c>
      <c r="W154" s="89">
        <v>14000000</v>
      </c>
      <c r="X154" s="99">
        <f>VLOOKUP($B154,QualitativeNotes!B:C,2,FALSE)</f>
        <v>0</v>
      </c>
    </row>
    <row r="155" spans="1:24" ht="43.5" x14ac:dyDescent="0.35">
      <c r="A155" s="107">
        <v>43921</v>
      </c>
      <c r="B155" s="108" t="s">
        <v>528</v>
      </c>
      <c r="C155" s="109" t="s">
        <v>72</v>
      </c>
      <c r="D155" s="109" t="s">
        <v>86</v>
      </c>
      <c r="E155" s="109" t="s">
        <v>9</v>
      </c>
      <c r="F155" s="27" t="s">
        <v>668</v>
      </c>
      <c r="G155" s="27"/>
      <c r="H155" s="27" t="s">
        <v>288</v>
      </c>
      <c r="I155" s="88" t="s">
        <v>287</v>
      </c>
      <c r="J155" s="16" t="s">
        <v>322</v>
      </c>
      <c r="K155" s="89">
        <f>SUM(K151,K153)</f>
        <v>28000000</v>
      </c>
      <c r="L155" s="99">
        <f>VLOOKUP(B155,QualitativeNotes!B:C,2,FALSE)</f>
        <v>0</v>
      </c>
      <c r="M155" s="27"/>
      <c r="N155" s="27" t="s">
        <v>288</v>
      </c>
      <c r="O155" s="88" t="s">
        <v>287</v>
      </c>
      <c r="P155" s="16" t="s">
        <v>322</v>
      </c>
      <c r="Q155" s="89">
        <f>SUM(Q151,Q153)</f>
        <v>28000000</v>
      </c>
      <c r="R155" s="99">
        <f>VLOOKUP($B155,QualitativeNotes!B:C,2,FALSE)</f>
        <v>0</v>
      </c>
      <c r="S155" s="27"/>
      <c r="T155" s="27" t="s">
        <v>288</v>
      </c>
      <c r="U155" s="88" t="s">
        <v>287</v>
      </c>
      <c r="V155" s="16" t="s">
        <v>322</v>
      </c>
      <c r="W155" s="89">
        <f>SUM(W151,W153)</f>
        <v>28000000</v>
      </c>
      <c r="X155" s="99">
        <f>VLOOKUP($B155,QualitativeNotes!B:C,2,FALSE)</f>
        <v>0</v>
      </c>
    </row>
    <row r="156" spans="1:24" ht="43.5" x14ac:dyDescent="0.35">
      <c r="A156" s="107">
        <v>43921</v>
      </c>
      <c r="B156" s="108" t="s">
        <v>528</v>
      </c>
      <c r="C156" s="109" t="s">
        <v>72</v>
      </c>
      <c r="D156" s="109" t="s">
        <v>86</v>
      </c>
      <c r="E156" s="109" t="s">
        <v>9</v>
      </c>
      <c r="F156" s="27" t="s">
        <v>668</v>
      </c>
      <c r="G156" s="27"/>
      <c r="H156" s="27" t="s">
        <v>288</v>
      </c>
      <c r="I156" s="88" t="s">
        <v>287</v>
      </c>
      <c r="J156" s="16" t="s">
        <v>321</v>
      </c>
      <c r="K156" s="89">
        <f>SUM(K152,K154)</f>
        <v>28000000</v>
      </c>
      <c r="L156" s="99">
        <f>VLOOKUP(B156,QualitativeNotes!B:C,2,FALSE)</f>
        <v>0</v>
      </c>
      <c r="M156" s="27"/>
      <c r="N156" s="27" t="s">
        <v>288</v>
      </c>
      <c r="O156" s="88" t="s">
        <v>287</v>
      </c>
      <c r="P156" s="16" t="s">
        <v>321</v>
      </c>
      <c r="Q156" s="89">
        <f>SUM(Q152,Q154)</f>
        <v>28000000</v>
      </c>
      <c r="R156" s="99">
        <f>VLOOKUP($B156,QualitativeNotes!B:C,2,FALSE)</f>
        <v>0</v>
      </c>
      <c r="S156" s="27"/>
      <c r="T156" s="27" t="s">
        <v>288</v>
      </c>
      <c r="U156" s="88" t="s">
        <v>287</v>
      </c>
      <c r="V156" s="16" t="s">
        <v>321</v>
      </c>
      <c r="W156" s="89">
        <f>SUM(W152,W154)</f>
        <v>28000000</v>
      </c>
      <c r="X156" s="99">
        <f>VLOOKUP($B156,QualitativeNotes!B:C,2,FALSE)</f>
        <v>0</v>
      </c>
    </row>
    <row r="157" spans="1:24" ht="43.5" x14ac:dyDescent="0.35">
      <c r="A157" s="107">
        <v>43921</v>
      </c>
      <c r="B157" s="108" t="s">
        <v>392</v>
      </c>
      <c r="C157" s="109" t="s">
        <v>88</v>
      </c>
      <c r="D157" s="109" t="s">
        <v>89</v>
      </c>
      <c r="E157" s="109" t="s">
        <v>43</v>
      </c>
      <c r="F157" s="27" t="s">
        <v>295</v>
      </c>
      <c r="G157" s="27"/>
      <c r="H157" s="27" t="s">
        <v>288</v>
      </c>
      <c r="I157" s="88" t="s">
        <v>287</v>
      </c>
      <c r="J157" s="16"/>
      <c r="K157" s="26" t="s">
        <v>307</v>
      </c>
      <c r="L157" s="99">
        <f>VLOOKUP(B157,QualitativeNotes!B:C,2,FALSE)</f>
        <v>0</v>
      </c>
      <c r="M157" s="27"/>
      <c r="N157" s="27" t="s">
        <v>288</v>
      </c>
      <c r="O157" s="88" t="s">
        <v>287</v>
      </c>
      <c r="P157" s="16"/>
      <c r="Q157" s="26" t="s">
        <v>307</v>
      </c>
      <c r="R157" s="99">
        <f>VLOOKUP($B157,QualitativeNotes!B:C,2,FALSE)</f>
        <v>0</v>
      </c>
      <c r="S157" s="27"/>
      <c r="T157" s="27" t="s">
        <v>288</v>
      </c>
      <c r="U157" s="88" t="s">
        <v>287</v>
      </c>
      <c r="V157" s="16"/>
      <c r="W157" s="26" t="s">
        <v>307</v>
      </c>
      <c r="X157" s="99">
        <f>VLOOKUP($B157,QualitativeNotes!B:C,2,FALSE)</f>
        <v>0</v>
      </c>
    </row>
    <row r="158" spans="1:24" ht="87" x14ac:dyDescent="0.35">
      <c r="A158" s="107">
        <v>43921</v>
      </c>
      <c r="B158" s="108" t="s">
        <v>393</v>
      </c>
      <c r="C158" s="109" t="s">
        <v>90</v>
      </c>
      <c r="D158" s="109" t="s">
        <v>91</v>
      </c>
      <c r="E158" s="109" t="s">
        <v>43</v>
      </c>
      <c r="F158" s="27" t="s">
        <v>295</v>
      </c>
      <c r="G158" s="27"/>
      <c r="H158" s="27" t="s">
        <v>288</v>
      </c>
      <c r="I158" s="88" t="s">
        <v>287</v>
      </c>
      <c r="J158" s="16"/>
      <c r="K158" s="26" t="s">
        <v>626</v>
      </c>
      <c r="L158" s="99">
        <f>VLOOKUP(B158,QualitativeNotes!B:C,2,FALSE)</f>
        <v>0</v>
      </c>
      <c r="M158" s="27"/>
      <c r="N158" s="27" t="s">
        <v>288</v>
      </c>
      <c r="O158" s="88" t="s">
        <v>287</v>
      </c>
      <c r="P158" s="16"/>
      <c r="Q158" s="26" t="s">
        <v>626</v>
      </c>
      <c r="R158" s="99">
        <f>VLOOKUP($B158,QualitativeNotes!B:C,2,FALSE)</f>
        <v>0</v>
      </c>
      <c r="S158" s="27"/>
      <c r="T158" s="27" t="s">
        <v>288</v>
      </c>
      <c r="U158" s="88" t="s">
        <v>287</v>
      </c>
      <c r="V158" s="16"/>
      <c r="W158" s="26" t="s">
        <v>626</v>
      </c>
      <c r="X158" s="99">
        <f>VLOOKUP($B158,QualitativeNotes!B:C,2,FALSE)</f>
        <v>0</v>
      </c>
    </row>
    <row r="159" spans="1:24" ht="87" x14ac:dyDescent="0.35">
      <c r="A159" s="107">
        <v>43921</v>
      </c>
      <c r="B159" s="108" t="s">
        <v>394</v>
      </c>
      <c r="C159" s="109" t="s">
        <v>90</v>
      </c>
      <c r="D159" s="109" t="s">
        <v>92</v>
      </c>
      <c r="E159" s="109" t="s">
        <v>93</v>
      </c>
      <c r="F159" s="27" t="s">
        <v>295</v>
      </c>
      <c r="G159" s="27"/>
      <c r="H159" s="27" t="s">
        <v>288</v>
      </c>
      <c r="I159" s="88" t="s">
        <v>287</v>
      </c>
      <c r="J159" s="16"/>
      <c r="K159" s="92" t="s">
        <v>297</v>
      </c>
      <c r="L159" s="99">
        <f>VLOOKUP(B159,QualitativeNotes!B:C,2,FALSE)</f>
        <v>0</v>
      </c>
      <c r="M159" s="27"/>
      <c r="N159" s="27" t="s">
        <v>288</v>
      </c>
      <c r="O159" s="88" t="s">
        <v>287</v>
      </c>
      <c r="P159" s="16"/>
      <c r="Q159" s="92" t="s">
        <v>297</v>
      </c>
      <c r="R159" s="99">
        <f>VLOOKUP($B159,QualitativeNotes!B:C,2,FALSE)</f>
        <v>0</v>
      </c>
      <c r="S159" s="27"/>
      <c r="T159" s="27" t="s">
        <v>288</v>
      </c>
      <c r="U159" s="88" t="s">
        <v>287</v>
      </c>
      <c r="V159" s="16"/>
      <c r="W159" s="92" t="s">
        <v>297</v>
      </c>
      <c r="X159" s="99">
        <f>VLOOKUP($B159,QualitativeNotes!B:C,2,FALSE)</f>
        <v>0</v>
      </c>
    </row>
    <row r="160" spans="1:24" ht="87" x14ac:dyDescent="0.35">
      <c r="A160" s="107">
        <v>43921</v>
      </c>
      <c r="B160" s="108" t="s">
        <v>395</v>
      </c>
      <c r="C160" s="109" t="s">
        <v>90</v>
      </c>
      <c r="D160" s="109" t="s">
        <v>94</v>
      </c>
      <c r="E160" s="109" t="s">
        <v>43</v>
      </c>
      <c r="F160" s="27" t="s">
        <v>295</v>
      </c>
      <c r="G160" s="27"/>
      <c r="H160" s="27" t="s">
        <v>288</v>
      </c>
      <c r="I160" s="88" t="s">
        <v>287</v>
      </c>
      <c r="J160" s="16"/>
      <c r="K160" s="26" t="s">
        <v>298</v>
      </c>
      <c r="L160" s="99">
        <f>VLOOKUP(B160,QualitativeNotes!B:C,2,FALSE)</f>
        <v>0</v>
      </c>
      <c r="M160" s="27"/>
      <c r="N160" s="27" t="s">
        <v>288</v>
      </c>
      <c r="O160" s="88" t="s">
        <v>287</v>
      </c>
      <c r="P160" s="16"/>
      <c r="Q160" s="26" t="s">
        <v>298</v>
      </c>
      <c r="R160" s="99">
        <f>VLOOKUP($B160,QualitativeNotes!B:C,2,FALSE)</f>
        <v>0</v>
      </c>
      <c r="S160" s="27"/>
      <c r="T160" s="27" t="s">
        <v>288</v>
      </c>
      <c r="U160" s="88" t="s">
        <v>287</v>
      </c>
      <c r="V160" s="16"/>
      <c r="W160" s="26" t="s">
        <v>298</v>
      </c>
      <c r="X160" s="99">
        <f>VLOOKUP($B160,QualitativeNotes!B:C,2,FALSE)</f>
        <v>0</v>
      </c>
    </row>
    <row r="161" spans="1:24" ht="87" x14ac:dyDescent="0.35">
      <c r="A161" s="107">
        <v>43921</v>
      </c>
      <c r="B161" s="108" t="s">
        <v>396</v>
      </c>
      <c r="C161" s="109" t="s">
        <v>90</v>
      </c>
      <c r="D161" s="109" t="s">
        <v>95</v>
      </c>
      <c r="E161" s="109" t="s">
        <v>93</v>
      </c>
      <c r="F161" s="27" t="s">
        <v>295</v>
      </c>
      <c r="G161" s="27"/>
      <c r="H161" s="27" t="s">
        <v>288</v>
      </c>
      <c r="I161" s="88" t="s">
        <v>287</v>
      </c>
      <c r="J161" s="16"/>
      <c r="K161" s="92" t="s">
        <v>297</v>
      </c>
      <c r="L161" s="99">
        <f>VLOOKUP(B161,QualitativeNotes!B:C,2,FALSE)</f>
        <v>0</v>
      </c>
      <c r="M161" s="27"/>
      <c r="N161" s="27" t="s">
        <v>288</v>
      </c>
      <c r="O161" s="88" t="s">
        <v>287</v>
      </c>
      <c r="P161" s="16"/>
      <c r="Q161" s="92" t="s">
        <v>297</v>
      </c>
      <c r="R161" s="99">
        <f>VLOOKUP($B161,QualitativeNotes!B:C,2,FALSE)</f>
        <v>0</v>
      </c>
      <c r="S161" s="27"/>
      <c r="T161" s="27" t="s">
        <v>288</v>
      </c>
      <c r="U161" s="88" t="s">
        <v>287</v>
      </c>
      <c r="V161" s="16"/>
      <c r="W161" s="92" t="s">
        <v>297</v>
      </c>
      <c r="X161" s="99">
        <f>VLOOKUP($B161,QualitativeNotes!B:C,2,FALSE)</f>
        <v>0</v>
      </c>
    </row>
    <row r="162" spans="1:24" ht="87" x14ac:dyDescent="0.35">
      <c r="A162" s="107">
        <v>43921</v>
      </c>
      <c r="B162" s="108" t="s">
        <v>397</v>
      </c>
      <c r="C162" s="109" t="s">
        <v>90</v>
      </c>
      <c r="D162" s="109" t="s">
        <v>96</v>
      </c>
      <c r="E162" s="109" t="s">
        <v>64</v>
      </c>
      <c r="F162" s="27" t="s">
        <v>295</v>
      </c>
      <c r="G162" s="27"/>
      <c r="H162" s="27" t="s">
        <v>288</v>
      </c>
      <c r="I162" s="88" t="s">
        <v>287</v>
      </c>
      <c r="J162" s="16"/>
      <c r="K162" s="93">
        <v>0.997</v>
      </c>
      <c r="L162" s="99">
        <f>VLOOKUP(B162,QualitativeNotes!B:C,2,FALSE)</f>
        <v>0</v>
      </c>
      <c r="M162" s="27"/>
      <c r="N162" s="27" t="s">
        <v>288</v>
      </c>
      <c r="O162" s="88" t="s">
        <v>287</v>
      </c>
      <c r="P162" s="16"/>
      <c r="Q162" s="93">
        <v>1.9970000000000001</v>
      </c>
      <c r="R162" s="99">
        <f>VLOOKUP($B162,QualitativeNotes!B:C,2,FALSE)</f>
        <v>0</v>
      </c>
      <c r="S162" s="27"/>
      <c r="T162" s="27" t="s">
        <v>288</v>
      </c>
      <c r="U162" s="88" t="s">
        <v>287</v>
      </c>
      <c r="V162" s="16"/>
      <c r="W162" s="93">
        <v>2.9969999999999999</v>
      </c>
      <c r="X162" s="99">
        <f>VLOOKUP($B162,QualitativeNotes!B:C,2,FALSE)</f>
        <v>0</v>
      </c>
    </row>
    <row r="163" spans="1:24" ht="87" x14ac:dyDescent="0.35">
      <c r="A163" s="107">
        <v>43921</v>
      </c>
      <c r="B163" s="108" t="s">
        <v>398</v>
      </c>
      <c r="C163" s="109" t="s">
        <v>90</v>
      </c>
      <c r="D163" s="109" t="s">
        <v>97</v>
      </c>
      <c r="E163" s="109" t="s">
        <v>93</v>
      </c>
      <c r="F163" s="27" t="s">
        <v>295</v>
      </c>
      <c r="G163" s="27"/>
      <c r="H163" s="27" t="s">
        <v>288</v>
      </c>
      <c r="I163" s="88" t="s">
        <v>287</v>
      </c>
      <c r="J163" s="16"/>
      <c r="K163" s="92" t="s">
        <v>297</v>
      </c>
      <c r="L163" s="99">
        <f>VLOOKUP(B163,QualitativeNotes!B:C,2,FALSE)</f>
        <v>0</v>
      </c>
      <c r="M163" s="27"/>
      <c r="N163" s="27" t="s">
        <v>288</v>
      </c>
      <c r="O163" s="88" t="s">
        <v>287</v>
      </c>
      <c r="P163" s="16"/>
      <c r="Q163" s="92" t="s">
        <v>297</v>
      </c>
      <c r="R163" s="99">
        <f>VLOOKUP($B163,QualitativeNotes!B:C,2,FALSE)</f>
        <v>0</v>
      </c>
      <c r="S163" s="27"/>
      <c r="T163" s="27" t="s">
        <v>288</v>
      </c>
      <c r="U163" s="88" t="s">
        <v>287</v>
      </c>
      <c r="V163" s="16"/>
      <c r="W163" s="92" t="s">
        <v>297</v>
      </c>
      <c r="X163" s="99">
        <f>VLOOKUP($B163,QualitativeNotes!B:C,2,FALSE)</f>
        <v>0</v>
      </c>
    </row>
    <row r="164" spans="1:24" ht="87" x14ac:dyDescent="0.35">
      <c r="A164" s="107">
        <v>43921</v>
      </c>
      <c r="B164" s="108" t="s">
        <v>399</v>
      </c>
      <c r="C164" s="109" t="s">
        <v>90</v>
      </c>
      <c r="D164" s="109" t="s">
        <v>98</v>
      </c>
      <c r="E164" s="109" t="s">
        <v>43</v>
      </c>
      <c r="F164" s="27" t="s">
        <v>295</v>
      </c>
      <c r="G164" s="27"/>
      <c r="H164" s="27" t="s">
        <v>288</v>
      </c>
      <c r="I164" s="88" t="s">
        <v>287</v>
      </c>
      <c r="J164" s="16"/>
      <c r="K164" s="26">
        <v>10</v>
      </c>
      <c r="L164" s="99" t="str">
        <f>VLOOKUP(B164,QualitativeNotes!B:C,2,FALSE)</f>
        <v>BMDC's initial margin model also applies the dataset with lookback period of 10 years that serves as a floor.</v>
      </c>
      <c r="M164" s="27"/>
      <c r="N164" s="27" t="s">
        <v>288</v>
      </c>
      <c r="O164" s="88" t="s">
        <v>287</v>
      </c>
      <c r="P164" s="16"/>
      <c r="Q164" s="26">
        <v>11</v>
      </c>
      <c r="R164" s="99" t="str">
        <f>VLOOKUP($B164,QualitativeNotes!B:C,2,FALSE)</f>
        <v>BMDC's initial margin model also applies the dataset with lookback period of 10 years that serves as a floor.</v>
      </c>
      <c r="S164" s="27"/>
      <c r="T164" s="27" t="s">
        <v>288</v>
      </c>
      <c r="U164" s="88" t="s">
        <v>287</v>
      </c>
      <c r="V164" s="16"/>
      <c r="W164" s="26">
        <v>12</v>
      </c>
      <c r="X164" s="99" t="str">
        <f>VLOOKUP($B164,QualitativeNotes!B:C,2,FALSE)</f>
        <v>BMDC's initial margin model also applies the dataset with lookback period of 10 years that serves as a floor.</v>
      </c>
    </row>
    <row r="165" spans="1:24" ht="87" x14ac:dyDescent="0.35">
      <c r="A165" s="107">
        <v>43921</v>
      </c>
      <c r="B165" s="108" t="s">
        <v>400</v>
      </c>
      <c r="C165" s="109" t="s">
        <v>90</v>
      </c>
      <c r="D165" s="109" t="s">
        <v>99</v>
      </c>
      <c r="E165" s="109" t="s">
        <v>93</v>
      </c>
      <c r="F165" s="27" t="s">
        <v>295</v>
      </c>
      <c r="G165" s="27"/>
      <c r="H165" s="27" t="s">
        <v>288</v>
      </c>
      <c r="I165" s="88" t="s">
        <v>287</v>
      </c>
      <c r="J165" s="16"/>
      <c r="K165" s="92" t="s">
        <v>297</v>
      </c>
      <c r="L165" s="99">
        <f>VLOOKUP(B165,QualitativeNotes!B:C,2,FALSE)</f>
        <v>0</v>
      </c>
      <c r="M165" s="27"/>
      <c r="N165" s="27" t="s">
        <v>288</v>
      </c>
      <c r="O165" s="88" t="s">
        <v>287</v>
      </c>
      <c r="P165" s="16"/>
      <c r="Q165" s="92" t="s">
        <v>297</v>
      </c>
      <c r="R165" s="99">
        <f>VLOOKUP($B165,QualitativeNotes!B:C,2,FALSE)</f>
        <v>0</v>
      </c>
      <c r="S165" s="27"/>
      <c r="T165" s="27" t="s">
        <v>288</v>
      </c>
      <c r="U165" s="88" t="s">
        <v>287</v>
      </c>
      <c r="V165" s="16"/>
      <c r="W165" s="92" t="s">
        <v>297</v>
      </c>
      <c r="X165" s="99">
        <f>VLOOKUP($B165,QualitativeNotes!B:C,2,FALSE)</f>
        <v>0</v>
      </c>
    </row>
    <row r="166" spans="1:24" ht="87" x14ac:dyDescent="0.35">
      <c r="A166" s="107">
        <v>43921</v>
      </c>
      <c r="B166" s="108" t="s">
        <v>401</v>
      </c>
      <c r="C166" s="109" t="s">
        <v>90</v>
      </c>
      <c r="D166" s="109" t="s">
        <v>100</v>
      </c>
      <c r="E166" s="109" t="s">
        <v>43</v>
      </c>
      <c r="F166" s="27" t="s">
        <v>295</v>
      </c>
      <c r="G166" s="27"/>
      <c r="H166" s="27" t="s">
        <v>288</v>
      </c>
      <c r="I166" s="88" t="s">
        <v>287</v>
      </c>
      <c r="J166" s="16"/>
      <c r="K166" s="26" t="s">
        <v>299</v>
      </c>
      <c r="L166" s="99">
        <f>VLOOKUP(B166,QualitativeNotes!B:C,2,FALSE)</f>
        <v>0</v>
      </c>
      <c r="M166" s="27"/>
      <c r="N166" s="27" t="s">
        <v>288</v>
      </c>
      <c r="O166" s="88" t="s">
        <v>287</v>
      </c>
      <c r="P166" s="16"/>
      <c r="Q166" s="26" t="s">
        <v>299</v>
      </c>
      <c r="R166" s="99">
        <f>VLOOKUP($B166,QualitativeNotes!B:C,2,FALSE)</f>
        <v>0</v>
      </c>
      <c r="S166" s="27"/>
      <c r="T166" s="27" t="s">
        <v>288</v>
      </c>
      <c r="U166" s="88" t="s">
        <v>287</v>
      </c>
      <c r="V166" s="16"/>
      <c r="W166" s="26" t="s">
        <v>299</v>
      </c>
      <c r="X166" s="99">
        <f>VLOOKUP($B166,QualitativeNotes!B:C,2,FALSE)</f>
        <v>0</v>
      </c>
    </row>
    <row r="167" spans="1:24" ht="87" x14ac:dyDescent="0.35">
      <c r="A167" s="107">
        <v>43921</v>
      </c>
      <c r="B167" s="108" t="s">
        <v>402</v>
      </c>
      <c r="C167" s="109" t="s">
        <v>90</v>
      </c>
      <c r="D167" s="109" t="s">
        <v>101</v>
      </c>
      <c r="E167" s="109" t="s">
        <v>93</v>
      </c>
      <c r="F167" s="27" t="s">
        <v>295</v>
      </c>
      <c r="G167" s="27"/>
      <c r="H167" s="27" t="s">
        <v>288</v>
      </c>
      <c r="I167" s="88" t="s">
        <v>287</v>
      </c>
      <c r="J167" s="16"/>
      <c r="K167" s="92" t="s">
        <v>297</v>
      </c>
      <c r="L167" s="99">
        <f>VLOOKUP(B167,QualitativeNotes!B:C,2,FALSE)</f>
        <v>0</v>
      </c>
      <c r="M167" s="27"/>
      <c r="N167" s="27" t="s">
        <v>288</v>
      </c>
      <c r="O167" s="88" t="s">
        <v>287</v>
      </c>
      <c r="P167" s="16"/>
      <c r="Q167" s="92" t="s">
        <v>297</v>
      </c>
      <c r="R167" s="99">
        <f>VLOOKUP($B167,QualitativeNotes!B:C,2,FALSE)</f>
        <v>0</v>
      </c>
      <c r="S167" s="27"/>
      <c r="T167" s="27" t="s">
        <v>288</v>
      </c>
      <c r="U167" s="88" t="s">
        <v>287</v>
      </c>
      <c r="V167" s="16"/>
      <c r="W167" s="92" t="s">
        <v>297</v>
      </c>
      <c r="X167" s="99">
        <f>VLOOKUP($B167,QualitativeNotes!B:C,2,FALSE)</f>
        <v>0</v>
      </c>
    </row>
    <row r="168" spans="1:24" ht="87" x14ac:dyDescent="0.35">
      <c r="A168" s="107">
        <v>43921</v>
      </c>
      <c r="B168" s="108" t="s">
        <v>403</v>
      </c>
      <c r="C168" s="109" t="s">
        <v>90</v>
      </c>
      <c r="D168" s="109" t="s">
        <v>102</v>
      </c>
      <c r="E168" s="109" t="s">
        <v>43</v>
      </c>
      <c r="F168" s="27" t="s">
        <v>295</v>
      </c>
      <c r="G168" s="27"/>
      <c r="H168" s="27" t="s">
        <v>288</v>
      </c>
      <c r="I168" s="88" t="s">
        <v>287</v>
      </c>
      <c r="J168" s="16"/>
      <c r="K168" s="26">
        <v>5</v>
      </c>
      <c r="L168" s="99">
        <f>VLOOKUP(B168,QualitativeNotes!B:C,2,FALSE)</f>
        <v>0</v>
      </c>
      <c r="M168" s="27"/>
      <c r="N168" s="27" t="s">
        <v>288</v>
      </c>
      <c r="O168" s="88" t="s">
        <v>287</v>
      </c>
      <c r="P168" s="16"/>
      <c r="Q168" s="26">
        <v>6</v>
      </c>
      <c r="R168" s="99">
        <f>VLOOKUP($B168,QualitativeNotes!B:C,2,FALSE)</f>
        <v>0</v>
      </c>
      <c r="S168" s="27"/>
      <c r="T168" s="27" t="s">
        <v>288</v>
      </c>
      <c r="U168" s="88" t="s">
        <v>287</v>
      </c>
      <c r="V168" s="16"/>
      <c r="W168" s="26">
        <v>7</v>
      </c>
      <c r="X168" s="99">
        <f>VLOOKUP($B168,QualitativeNotes!B:C,2,FALSE)</f>
        <v>0</v>
      </c>
    </row>
    <row r="169" spans="1:24" ht="87" x14ac:dyDescent="0.35">
      <c r="A169" s="107">
        <v>43921</v>
      </c>
      <c r="B169" s="108" t="s">
        <v>404</v>
      </c>
      <c r="C169" s="109" t="s">
        <v>90</v>
      </c>
      <c r="D169" s="109" t="s">
        <v>103</v>
      </c>
      <c r="E169" s="109" t="s">
        <v>93</v>
      </c>
      <c r="F169" s="27" t="s">
        <v>295</v>
      </c>
      <c r="G169" s="27"/>
      <c r="H169" s="27" t="s">
        <v>288</v>
      </c>
      <c r="I169" s="88" t="s">
        <v>287</v>
      </c>
      <c r="J169" s="16"/>
      <c r="K169" s="92" t="s">
        <v>297</v>
      </c>
      <c r="L169" s="99">
        <f>VLOOKUP(B169,QualitativeNotes!B:C,2,FALSE)</f>
        <v>0</v>
      </c>
      <c r="M169" s="27"/>
      <c r="N169" s="27" t="s">
        <v>288</v>
      </c>
      <c r="O169" s="88" t="s">
        <v>287</v>
      </c>
      <c r="P169" s="16"/>
      <c r="Q169" s="92" t="s">
        <v>297</v>
      </c>
      <c r="R169" s="99">
        <f>VLOOKUP($B169,QualitativeNotes!B:C,2,FALSE)</f>
        <v>0</v>
      </c>
      <c r="S169" s="27"/>
      <c r="T169" s="27" t="s">
        <v>288</v>
      </c>
      <c r="U169" s="88" t="s">
        <v>287</v>
      </c>
      <c r="V169" s="16"/>
      <c r="W169" s="92" t="s">
        <v>297</v>
      </c>
      <c r="X169" s="99">
        <f>VLOOKUP($B169,QualitativeNotes!B:C,2,FALSE)</f>
        <v>0</v>
      </c>
    </row>
    <row r="170" spans="1:24" ht="87" x14ac:dyDescent="0.35">
      <c r="A170" s="107">
        <v>43921</v>
      </c>
      <c r="B170" s="108" t="s">
        <v>405</v>
      </c>
      <c r="C170" s="109" t="s">
        <v>90</v>
      </c>
      <c r="D170" s="109" t="s">
        <v>104</v>
      </c>
      <c r="E170" s="109" t="s">
        <v>43</v>
      </c>
      <c r="F170" s="27" t="s">
        <v>295</v>
      </c>
      <c r="G170" s="27"/>
      <c r="H170" s="27" t="s">
        <v>288</v>
      </c>
      <c r="I170" s="88" t="s">
        <v>287</v>
      </c>
      <c r="J170" s="16"/>
      <c r="K170" s="26" t="s">
        <v>287</v>
      </c>
      <c r="L170" s="99">
        <f>VLOOKUP(B170,QualitativeNotes!B:C,2,FALSE)</f>
        <v>0</v>
      </c>
      <c r="M170" s="27"/>
      <c r="N170" s="27" t="s">
        <v>288</v>
      </c>
      <c r="O170" s="88" t="s">
        <v>287</v>
      </c>
      <c r="P170" s="16"/>
      <c r="Q170" s="26" t="s">
        <v>287</v>
      </c>
      <c r="R170" s="99">
        <f>VLOOKUP($B170,QualitativeNotes!B:C,2,FALSE)</f>
        <v>0</v>
      </c>
      <c r="S170" s="27"/>
      <c r="T170" s="27" t="s">
        <v>288</v>
      </c>
      <c r="U170" s="88" t="s">
        <v>287</v>
      </c>
      <c r="V170" s="16"/>
      <c r="W170" s="26" t="s">
        <v>287</v>
      </c>
      <c r="X170" s="99">
        <f>VLOOKUP($B170,QualitativeNotes!B:C,2,FALSE)</f>
        <v>0</v>
      </c>
    </row>
    <row r="171" spans="1:24" ht="87" x14ac:dyDescent="0.35">
      <c r="A171" s="107">
        <v>43921</v>
      </c>
      <c r="B171" s="108" t="s">
        <v>406</v>
      </c>
      <c r="C171" s="109" t="s">
        <v>90</v>
      </c>
      <c r="D171" s="109" t="s">
        <v>105</v>
      </c>
      <c r="E171" s="109" t="s">
        <v>43</v>
      </c>
      <c r="F171" s="27" t="s">
        <v>295</v>
      </c>
      <c r="G171" s="27"/>
      <c r="H171" s="27" t="s">
        <v>288</v>
      </c>
      <c r="I171" s="88" t="s">
        <v>287</v>
      </c>
      <c r="J171" s="16"/>
      <c r="K171" s="26" t="s">
        <v>300</v>
      </c>
      <c r="L171" s="99">
        <f>VLOOKUP(B171,QualitativeNotes!B:C,2,FALSE)</f>
        <v>0</v>
      </c>
      <c r="M171" s="27"/>
      <c r="N171" s="27" t="s">
        <v>288</v>
      </c>
      <c r="O171" s="88" t="s">
        <v>287</v>
      </c>
      <c r="P171" s="16"/>
      <c r="Q171" s="26" t="s">
        <v>300</v>
      </c>
      <c r="R171" s="99">
        <f>VLOOKUP($B171,QualitativeNotes!B:C,2,FALSE)</f>
        <v>0</v>
      </c>
      <c r="S171" s="27"/>
      <c r="T171" s="27" t="s">
        <v>288</v>
      </c>
      <c r="U171" s="88" t="s">
        <v>287</v>
      </c>
      <c r="V171" s="16"/>
      <c r="W171" s="26" t="s">
        <v>300</v>
      </c>
      <c r="X171" s="99">
        <f>VLOOKUP($B171,QualitativeNotes!B:C,2,FALSE)</f>
        <v>0</v>
      </c>
    </row>
    <row r="172" spans="1:24" ht="87" x14ac:dyDescent="0.35">
      <c r="A172" s="107">
        <v>43921</v>
      </c>
      <c r="B172" s="108" t="s">
        <v>407</v>
      </c>
      <c r="C172" s="109" t="s">
        <v>90</v>
      </c>
      <c r="D172" s="109" t="s">
        <v>106</v>
      </c>
      <c r="E172" s="109" t="s">
        <v>93</v>
      </c>
      <c r="F172" s="27" t="s">
        <v>295</v>
      </c>
      <c r="G172" s="27"/>
      <c r="H172" s="27" t="s">
        <v>288</v>
      </c>
      <c r="I172" s="88" t="s">
        <v>287</v>
      </c>
      <c r="J172" s="16"/>
      <c r="K172" s="92" t="s">
        <v>297</v>
      </c>
      <c r="L172" s="99">
        <f>VLOOKUP(B172,QualitativeNotes!B:C,2,FALSE)</f>
        <v>0</v>
      </c>
      <c r="M172" s="27"/>
      <c r="N172" s="27" t="s">
        <v>288</v>
      </c>
      <c r="O172" s="88" t="s">
        <v>287</v>
      </c>
      <c r="P172" s="16"/>
      <c r="Q172" s="92" t="s">
        <v>297</v>
      </c>
      <c r="R172" s="99">
        <f>VLOOKUP($B172,QualitativeNotes!B:C,2,FALSE)</f>
        <v>0</v>
      </c>
      <c r="S172" s="27"/>
      <c r="T172" s="27" t="s">
        <v>288</v>
      </c>
      <c r="U172" s="88" t="s">
        <v>287</v>
      </c>
      <c r="V172" s="16"/>
      <c r="W172" s="92" t="s">
        <v>297</v>
      </c>
      <c r="X172" s="99">
        <f>VLOOKUP($B172,QualitativeNotes!B:C,2,FALSE)</f>
        <v>0</v>
      </c>
    </row>
    <row r="173" spans="1:24" ht="72.5" x14ac:dyDescent="0.35">
      <c r="A173" s="107">
        <v>43921</v>
      </c>
      <c r="B173" s="108" t="s">
        <v>408</v>
      </c>
      <c r="C173" s="109" t="s">
        <v>107</v>
      </c>
      <c r="D173" s="109" t="s">
        <v>108</v>
      </c>
      <c r="E173" s="109" t="s">
        <v>45</v>
      </c>
      <c r="F173" s="27" t="s">
        <v>295</v>
      </c>
      <c r="G173" s="27"/>
      <c r="H173" s="27" t="s">
        <v>288</v>
      </c>
      <c r="I173" s="88" t="s">
        <v>287</v>
      </c>
      <c r="J173" s="16"/>
      <c r="K173" s="90">
        <v>8</v>
      </c>
      <c r="L173" s="99">
        <f>VLOOKUP(B173,QualitativeNotes!B:C,2,FALSE)</f>
        <v>0</v>
      </c>
      <c r="M173" s="27"/>
      <c r="N173" s="27" t="s">
        <v>288</v>
      </c>
      <c r="O173" s="88" t="s">
        <v>287</v>
      </c>
      <c r="P173" s="16"/>
      <c r="Q173" s="90">
        <v>9</v>
      </c>
      <c r="R173" s="99">
        <f>VLOOKUP($B173,QualitativeNotes!B:C,2,FALSE)</f>
        <v>0</v>
      </c>
      <c r="S173" s="27"/>
      <c r="T173" s="27" t="s">
        <v>288</v>
      </c>
      <c r="U173" s="88" t="s">
        <v>287</v>
      </c>
      <c r="V173" s="16"/>
      <c r="W173" s="90">
        <v>10</v>
      </c>
      <c r="X173" s="99">
        <f>VLOOKUP($B173,QualitativeNotes!B:C,2,FALSE)</f>
        <v>0</v>
      </c>
    </row>
    <row r="174" spans="1:24" ht="58" x14ac:dyDescent="0.35">
      <c r="A174" s="107">
        <v>43921</v>
      </c>
      <c r="B174" s="108" t="s">
        <v>409</v>
      </c>
      <c r="C174" s="109" t="s">
        <v>109</v>
      </c>
      <c r="D174" s="109" t="s">
        <v>110</v>
      </c>
      <c r="E174" s="109" t="s">
        <v>43</v>
      </c>
      <c r="F174" s="27" t="s">
        <v>295</v>
      </c>
      <c r="G174" s="27"/>
      <c r="H174" s="27" t="s">
        <v>288</v>
      </c>
      <c r="I174" s="88" t="s">
        <v>287</v>
      </c>
      <c r="J174" s="16"/>
      <c r="K174" s="26" t="s">
        <v>301</v>
      </c>
      <c r="L174" s="99">
        <f>VLOOKUP(B174,QualitativeNotes!B:C,2,FALSE)</f>
        <v>0</v>
      </c>
      <c r="M174" s="27"/>
      <c r="N174" s="27" t="s">
        <v>288</v>
      </c>
      <c r="O174" s="88" t="s">
        <v>287</v>
      </c>
      <c r="P174" s="16"/>
      <c r="Q174" s="26" t="s">
        <v>301</v>
      </c>
      <c r="R174" s="99">
        <f>VLOOKUP($B174,QualitativeNotes!B:C,2,FALSE)</f>
        <v>0</v>
      </c>
      <c r="S174" s="27"/>
      <c r="T174" s="27" t="s">
        <v>288</v>
      </c>
      <c r="U174" s="88" t="s">
        <v>287</v>
      </c>
      <c r="V174" s="16"/>
      <c r="W174" s="26" t="s">
        <v>301</v>
      </c>
      <c r="X174" s="99">
        <f>VLOOKUP($B174,QualitativeNotes!B:C,2,FALSE)</f>
        <v>0</v>
      </c>
    </row>
    <row r="175" spans="1:24" ht="58" x14ac:dyDescent="0.35">
      <c r="A175" s="107">
        <v>43921</v>
      </c>
      <c r="B175" s="108" t="s">
        <v>410</v>
      </c>
      <c r="C175" s="109" t="s">
        <v>109</v>
      </c>
      <c r="D175" s="109" t="s">
        <v>111</v>
      </c>
      <c r="E175" s="109" t="s">
        <v>43</v>
      </c>
      <c r="F175" s="27" t="s">
        <v>295</v>
      </c>
      <c r="G175" s="27"/>
      <c r="H175" s="27" t="s">
        <v>288</v>
      </c>
      <c r="I175" s="88" t="s">
        <v>287</v>
      </c>
      <c r="J175" s="16"/>
      <c r="K175" s="26" t="s">
        <v>302</v>
      </c>
      <c r="L175" s="99">
        <f>VLOOKUP(B175,QualitativeNotes!B:C,2,FALSE)</f>
        <v>0</v>
      </c>
      <c r="M175" s="27"/>
      <c r="N175" s="27" t="s">
        <v>288</v>
      </c>
      <c r="O175" s="88" t="s">
        <v>287</v>
      </c>
      <c r="P175" s="16"/>
      <c r="Q175" s="26" t="s">
        <v>302</v>
      </c>
      <c r="R175" s="99">
        <f>VLOOKUP($B175,QualitativeNotes!B:C,2,FALSE)</f>
        <v>0</v>
      </c>
      <c r="S175" s="27"/>
      <c r="T175" s="27" t="s">
        <v>288</v>
      </c>
      <c r="U175" s="88" t="s">
        <v>287</v>
      </c>
      <c r="V175" s="16"/>
      <c r="W175" s="26" t="s">
        <v>302</v>
      </c>
      <c r="X175" s="99">
        <f>VLOOKUP($B175,QualitativeNotes!B:C,2,FALSE)</f>
        <v>0</v>
      </c>
    </row>
    <row r="176" spans="1:24" ht="72.5" x14ac:dyDescent="0.35">
      <c r="A176" s="107">
        <v>43921</v>
      </c>
      <c r="B176" s="108" t="s">
        <v>411</v>
      </c>
      <c r="C176" s="109" t="s">
        <v>107</v>
      </c>
      <c r="D176" s="109" t="s">
        <v>112</v>
      </c>
      <c r="E176" s="109" t="s">
        <v>45</v>
      </c>
      <c r="F176" s="27" t="s">
        <v>295</v>
      </c>
      <c r="G176" s="27"/>
      <c r="H176" s="27" t="s">
        <v>288</v>
      </c>
      <c r="I176" s="88" t="s">
        <v>287</v>
      </c>
      <c r="J176" s="16"/>
      <c r="K176" s="90">
        <v>1000</v>
      </c>
      <c r="L176" s="99">
        <f>VLOOKUP(B176,QualitativeNotes!B:C,2,FALSE)</f>
        <v>0</v>
      </c>
      <c r="M176" s="27"/>
      <c r="N176" s="27" t="s">
        <v>288</v>
      </c>
      <c r="O176" s="88" t="s">
        <v>287</v>
      </c>
      <c r="P176" s="16"/>
      <c r="Q176" s="90">
        <v>1001</v>
      </c>
      <c r="R176" s="99">
        <f>VLOOKUP($B176,QualitativeNotes!B:C,2,FALSE)</f>
        <v>0</v>
      </c>
      <c r="S176" s="27"/>
      <c r="T176" s="27" t="s">
        <v>288</v>
      </c>
      <c r="U176" s="88" t="s">
        <v>287</v>
      </c>
      <c r="V176" s="16"/>
      <c r="W176" s="90">
        <v>1002</v>
      </c>
      <c r="X176" s="99">
        <f>VLOOKUP($B176,QualitativeNotes!B:C,2,FALSE)</f>
        <v>0</v>
      </c>
    </row>
    <row r="177" spans="1:24" ht="72.5" x14ac:dyDescent="0.35">
      <c r="A177" s="107">
        <v>43921</v>
      </c>
      <c r="B177" s="108" t="s">
        <v>412</v>
      </c>
      <c r="C177" s="109" t="s">
        <v>107</v>
      </c>
      <c r="D177" s="109" t="s">
        <v>113</v>
      </c>
      <c r="E177" s="109" t="s">
        <v>64</v>
      </c>
      <c r="F177" s="27" t="s">
        <v>295</v>
      </c>
      <c r="G177" s="27"/>
      <c r="H177" s="27" t="s">
        <v>288</v>
      </c>
      <c r="I177" s="88" t="s">
        <v>287</v>
      </c>
      <c r="J177" s="16"/>
      <c r="K177" s="91">
        <v>0.99</v>
      </c>
      <c r="L177" s="99">
        <f>VLOOKUP(B177,QualitativeNotes!B:C,2,FALSE)</f>
        <v>0</v>
      </c>
      <c r="M177" s="27"/>
      <c r="N177" s="27" t="s">
        <v>288</v>
      </c>
      <c r="O177" s="88" t="s">
        <v>287</v>
      </c>
      <c r="P177" s="16"/>
      <c r="Q177" s="91">
        <v>1.99</v>
      </c>
      <c r="R177" s="99">
        <f>VLOOKUP($B177,QualitativeNotes!B:C,2,FALSE)</f>
        <v>0</v>
      </c>
      <c r="S177" s="27"/>
      <c r="T177" s="27" t="s">
        <v>288</v>
      </c>
      <c r="U177" s="88" t="s">
        <v>287</v>
      </c>
      <c r="V177" s="16"/>
      <c r="W177" s="91">
        <v>2.99</v>
      </c>
      <c r="X177" s="99">
        <f>VLOOKUP($B177,QualitativeNotes!B:C,2,FALSE)</f>
        <v>0</v>
      </c>
    </row>
    <row r="178" spans="1:24" ht="72.5" x14ac:dyDescent="0.35">
      <c r="A178" s="107">
        <v>43921</v>
      </c>
      <c r="B178" s="108" t="s">
        <v>413</v>
      </c>
      <c r="C178" s="109" t="s">
        <v>107</v>
      </c>
      <c r="D178" s="109" t="s">
        <v>114</v>
      </c>
      <c r="E178" s="109" t="s">
        <v>9</v>
      </c>
      <c r="F178" s="27" t="s">
        <v>295</v>
      </c>
      <c r="G178" s="27"/>
      <c r="H178" s="27" t="s">
        <v>288</v>
      </c>
      <c r="I178" s="88" t="s">
        <v>287</v>
      </c>
      <c r="J178" s="16"/>
      <c r="K178" s="89">
        <v>100000</v>
      </c>
      <c r="L178" s="99">
        <f>VLOOKUP(B178,QualitativeNotes!B:C,2,FALSE)</f>
        <v>0</v>
      </c>
      <c r="M178" s="27"/>
      <c r="N178" s="27" t="s">
        <v>288</v>
      </c>
      <c r="O178" s="88" t="s">
        <v>287</v>
      </c>
      <c r="P178" s="16"/>
      <c r="Q178" s="89">
        <v>100000</v>
      </c>
      <c r="R178" s="99">
        <f>VLOOKUP($B178,QualitativeNotes!B:C,2,FALSE)</f>
        <v>0</v>
      </c>
      <c r="S178" s="27"/>
      <c r="T178" s="27" t="s">
        <v>288</v>
      </c>
      <c r="U178" s="88" t="s">
        <v>287</v>
      </c>
      <c r="V178" s="16"/>
      <c r="W178" s="89">
        <v>100000</v>
      </c>
      <c r="X178" s="99">
        <f>VLOOKUP($B178,QualitativeNotes!B:C,2,FALSE)</f>
        <v>0</v>
      </c>
    </row>
    <row r="179" spans="1:24" ht="72.5" x14ac:dyDescent="0.35">
      <c r="A179" s="107">
        <v>43921</v>
      </c>
      <c r="B179" s="108" t="s">
        <v>414</v>
      </c>
      <c r="C179" s="109" t="s">
        <v>107</v>
      </c>
      <c r="D179" s="109" t="s">
        <v>115</v>
      </c>
      <c r="E179" s="109" t="s">
        <v>9</v>
      </c>
      <c r="F179" s="27" t="s">
        <v>295</v>
      </c>
      <c r="G179" s="27"/>
      <c r="H179" s="27" t="s">
        <v>288</v>
      </c>
      <c r="I179" s="88" t="s">
        <v>287</v>
      </c>
      <c r="J179" s="16"/>
      <c r="K179" s="89">
        <v>100000</v>
      </c>
      <c r="L179" s="99">
        <f>VLOOKUP(B179,QualitativeNotes!B:C,2,FALSE)</f>
        <v>0</v>
      </c>
      <c r="M179" s="27"/>
      <c r="N179" s="27" t="s">
        <v>288</v>
      </c>
      <c r="O179" s="88" t="s">
        <v>287</v>
      </c>
      <c r="P179" s="16"/>
      <c r="Q179" s="89">
        <v>100000</v>
      </c>
      <c r="R179" s="99">
        <f>VLOOKUP($B179,QualitativeNotes!B:C,2,FALSE)</f>
        <v>0</v>
      </c>
      <c r="S179" s="27"/>
      <c r="T179" s="27" t="s">
        <v>288</v>
      </c>
      <c r="U179" s="88" t="s">
        <v>287</v>
      </c>
      <c r="V179" s="16"/>
      <c r="W179" s="89">
        <v>100000</v>
      </c>
      <c r="X179" s="99">
        <f>VLOOKUP($B179,QualitativeNotes!B:C,2,FALSE)</f>
        <v>0</v>
      </c>
    </row>
    <row r="180" spans="1:24" ht="43.5" x14ac:dyDescent="0.35">
      <c r="A180" s="107">
        <v>43921</v>
      </c>
      <c r="B180" s="108" t="s">
        <v>415</v>
      </c>
      <c r="C180" s="109" t="s">
        <v>365</v>
      </c>
      <c r="D180" s="109" t="s">
        <v>365</v>
      </c>
      <c r="E180" s="109" t="s">
        <v>9</v>
      </c>
      <c r="F180" s="27" t="s">
        <v>1</v>
      </c>
      <c r="G180" s="27"/>
      <c r="H180" s="27" t="s">
        <v>288</v>
      </c>
      <c r="I180" s="88" t="s">
        <v>287</v>
      </c>
      <c r="J180" s="16"/>
      <c r="K180" s="89">
        <v>100000</v>
      </c>
      <c r="L180" s="99">
        <f>VLOOKUP(B180,QualitativeNotes!B:C,2,FALSE)</f>
        <v>0</v>
      </c>
      <c r="M180" s="27"/>
      <c r="N180" s="27" t="s">
        <v>288</v>
      </c>
      <c r="O180" s="88" t="s">
        <v>287</v>
      </c>
      <c r="P180" s="16"/>
      <c r="Q180" s="89">
        <v>100000</v>
      </c>
      <c r="R180" s="99">
        <f>VLOOKUP($B180,QualitativeNotes!B:C,2,FALSE)</f>
        <v>0</v>
      </c>
      <c r="S180" s="27"/>
      <c r="T180" s="27" t="s">
        <v>288</v>
      </c>
      <c r="U180" s="88" t="s">
        <v>287</v>
      </c>
      <c r="V180" s="16"/>
      <c r="W180" s="89">
        <v>100000</v>
      </c>
      <c r="X180" s="99">
        <f>VLOOKUP($B180,QualitativeNotes!B:C,2,FALSE)</f>
        <v>0</v>
      </c>
    </row>
    <row r="181" spans="1:24" ht="43.5" x14ac:dyDescent="0.35">
      <c r="A181" s="107">
        <v>43921</v>
      </c>
      <c r="B181" s="108" t="s">
        <v>416</v>
      </c>
      <c r="C181" s="109" t="s">
        <v>117</v>
      </c>
      <c r="D181" s="109" t="s">
        <v>117</v>
      </c>
      <c r="E181" s="109" t="s">
        <v>9</v>
      </c>
      <c r="F181" s="27" t="s">
        <v>1</v>
      </c>
      <c r="G181" s="27"/>
      <c r="H181" s="27" t="s">
        <v>288</v>
      </c>
      <c r="I181" s="88" t="s">
        <v>287</v>
      </c>
      <c r="J181" s="16"/>
      <c r="K181" s="89">
        <v>100000</v>
      </c>
      <c r="L181" s="99">
        <f>VLOOKUP(B181,QualitativeNotes!B:C,2,FALSE)</f>
        <v>0</v>
      </c>
      <c r="M181" s="27"/>
      <c r="N181" s="27" t="s">
        <v>288</v>
      </c>
      <c r="O181" s="88" t="s">
        <v>287</v>
      </c>
      <c r="P181" s="16"/>
      <c r="Q181" s="89">
        <v>100000</v>
      </c>
      <c r="R181" s="99">
        <f>VLOOKUP($B181,QualitativeNotes!B:C,2,FALSE)</f>
        <v>0</v>
      </c>
      <c r="S181" s="27"/>
      <c r="T181" s="27" t="s">
        <v>288</v>
      </c>
      <c r="U181" s="88" t="s">
        <v>287</v>
      </c>
      <c r="V181" s="16"/>
      <c r="W181" s="89">
        <v>100000</v>
      </c>
      <c r="X181" s="99">
        <f>VLOOKUP($B181,QualitativeNotes!B:C,2,FALSE)</f>
        <v>0</v>
      </c>
    </row>
    <row r="182" spans="1:24" ht="43.5" x14ac:dyDescent="0.35">
      <c r="A182" s="107">
        <v>43921</v>
      </c>
      <c r="B182" s="108" t="s">
        <v>417</v>
      </c>
      <c r="C182" s="109" t="s">
        <v>118</v>
      </c>
      <c r="D182" s="109" t="s">
        <v>118</v>
      </c>
      <c r="E182" s="109" t="s">
        <v>9</v>
      </c>
      <c r="F182" s="27" t="s">
        <v>668</v>
      </c>
      <c r="G182" s="27"/>
      <c r="H182" s="27" t="s">
        <v>288</v>
      </c>
      <c r="I182" s="88" t="s">
        <v>287</v>
      </c>
      <c r="J182" s="16"/>
      <c r="K182" s="89">
        <v>100000</v>
      </c>
      <c r="L182" s="99">
        <f>VLOOKUP(B182,QualitativeNotes!B:C,2,FALSE)</f>
        <v>0</v>
      </c>
      <c r="M182" s="27"/>
      <c r="N182" s="27" t="s">
        <v>288</v>
      </c>
      <c r="O182" s="88" t="s">
        <v>287</v>
      </c>
      <c r="P182" s="16"/>
      <c r="Q182" s="89">
        <v>100000</v>
      </c>
      <c r="R182" s="99">
        <f>VLOOKUP($B182,QualitativeNotes!B:C,2,FALSE)</f>
        <v>0</v>
      </c>
      <c r="S182" s="27"/>
      <c r="T182" s="27" t="s">
        <v>288</v>
      </c>
      <c r="U182" s="88" t="s">
        <v>287</v>
      </c>
      <c r="V182" s="16"/>
      <c r="W182" s="89">
        <v>100000</v>
      </c>
      <c r="X182" s="99">
        <f>VLOOKUP($B182,QualitativeNotes!B:C,2,FALSE)</f>
        <v>0</v>
      </c>
    </row>
    <row r="183" spans="1:24" ht="29" x14ac:dyDescent="0.35">
      <c r="A183" s="107">
        <v>43921</v>
      </c>
      <c r="B183" s="108" t="s">
        <v>418</v>
      </c>
      <c r="C183" s="109" t="s">
        <v>119</v>
      </c>
      <c r="D183" s="109" t="s">
        <v>120</v>
      </c>
      <c r="E183" s="109" t="s">
        <v>43</v>
      </c>
      <c r="F183" s="27" t="s">
        <v>1</v>
      </c>
      <c r="G183" s="27"/>
      <c r="H183" s="27" t="s">
        <v>288</v>
      </c>
      <c r="I183" s="88" t="s">
        <v>287</v>
      </c>
      <c r="J183" s="16"/>
      <c r="K183" s="26" t="s">
        <v>305</v>
      </c>
      <c r="L183" s="99">
        <f>VLOOKUP(B183,QualitativeNotes!B:C,2,FALSE)</f>
        <v>0</v>
      </c>
      <c r="M183" s="27"/>
      <c r="N183" s="27" t="s">
        <v>288</v>
      </c>
      <c r="O183" s="88" t="s">
        <v>287</v>
      </c>
      <c r="P183" s="16"/>
      <c r="Q183" s="26" t="s">
        <v>682</v>
      </c>
      <c r="R183" s="99">
        <f>VLOOKUP($B183,QualitativeNotes!B:C,2,FALSE)</f>
        <v>0</v>
      </c>
      <c r="S183" s="27"/>
      <c r="T183" s="27" t="s">
        <v>288</v>
      </c>
      <c r="U183" s="88" t="s">
        <v>287</v>
      </c>
      <c r="V183" s="16"/>
      <c r="W183" s="26" t="s">
        <v>687</v>
      </c>
      <c r="X183" s="99">
        <f>VLOOKUP($B183,QualitativeNotes!B:C,2,FALSE)</f>
        <v>0</v>
      </c>
    </row>
    <row r="184" spans="1:24" ht="43.5" x14ac:dyDescent="0.35">
      <c r="A184" s="107">
        <v>43921</v>
      </c>
      <c r="B184" s="108" t="s">
        <v>529</v>
      </c>
      <c r="C184" s="109" t="s">
        <v>119</v>
      </c>
      <c r="D184" s="109" t="s">
        <v>121</v>
      </c>
      <c r="E184" s="109" t="s">
        <v>9</v>
      </c>
      <c r="F184" s="27" t="s">
        <v>1</v>
      </c>
      <c r="G184" s="27"/>
      <c r="H184" s="27" t="s">
        <v>288</v>
      </c>
      <c r="I184" s="88" t="s">
        <v>287</v>
      </c>
      <c r="J184" s="16" t="s">
        <v>122</v>
      </c>
      <c r="K184" s="89">
        <v>1000000</v>
      </c>
      <c r="L184" s="99">
        <f>VLOOKUP(B184,QualitativeNotes!B:C,2,FALSE)</f>
        <v>0</v>
      </c>
      <c r="M184" s="27"/>
      <c r="N184" s="27" t="s">
        <v>288</v>
      </c>
      <c r="O184" s="88" t="s">
        <v>287</v>
      </c>
      <c r="P184" s="16" t="s">
        <v>122</v>
      </c>
      <c r="Q184" s="89">
        <v>1000000</v>
      </c>
      <c r="R184" s="99">
        <f>VLOOKUP($B184,QualitativeNotes!B:C,2,FALSE)</f>
        <v>0</v>
      </c>
      <c r="S184" s="27"/>
      <c r="T184" s="27" t="s">
        <v>288</v>
      </c>
      <c r="U184" s="88" t="s">
        <v>287</v>
      </c>
      <c r="V184" s="16" t="s">
        <v>122</v>
      </c>
      <c r="W184" s="89">
        <v>1000000</v>
      </c>
      <c r="X184" s="99">
        <f>VLOOKUP($B184,QualitativeNotes!B:C,2,FALSE)</f>
        <v>0</v>
      </c>
    </row>
    <row r="185" spans="1:24" ht="43.5" x14ac:dyDescent="0.35">
      <c r="A185" s="107">
        <v>43921</v>
      </c>
      <c r="B185" s="108" t="s">
        <v>529</v>
      </c>
      <c r="C185" s="109" t="s">
        <v>119</v>
      </c>
      <c r="D185" s="109" t="s">
        <v>121</v>
      </c>
      <c r="E185" s="109" t="s">
        <v>9</v>
      </c>
      <c r="F185" s="27" t="s">
        <v>1</v>
      </c>
      <c r="G185" s="27"/>
      <c r="H185" s="27" t="s">
        <v>288</v>
      </c>
      <c r="I185" s="88" t="s">
        <v>287</v>
      </c>
      <c r="J185" s="16" t="s">
        <v>122</v>
      </c>
      <c r="K185" s="89">
        <v>1000000</v>
      </c>
      <c r="L185" s="99">
        <f>VLOOKUP(B185,QualitativeNotes!B:C,2,FALSE)</f>
        <v>0</v>
      </c>
      <c r="M185" s="27"/>
      <c r="N185" s="27" t="s">
        <v>288</v>
      </c>
      <c r="O185" s="88" t="s">
        <v>287</v>
      </c>
      <c r="P185" s="16" t="s">
        <v>122</v>
      </c>
      <c r="Q185" s="89">
        <v>1000000</v>
      </c>
      <c r="R185" s="99">
        <f>VLOOKUP($B185,QualitativeNotes!B:C,2,FALSE)</f>
        <v>0</v>
      </c>
      <c r="S185" s="27"/>
      <c r="T185" s="27" t="s">
        <v>288</v>
      </c>
      <c r="U185" s="88" t="s">
        <v>287</v>
      </c>
      <c r="V185" s="16" t="s">
        <v>122</v>
      </c>
      <c r="W185" s="89">
        <v>1000000</v>
      </c>
      <c r="X185" s="99">
        <f>VLOOKUP($B185,QualitativeNotes!B:C,2,FALSE)</f>
        <v>0</v>
      </c>
    </row>
    <row r="186" spans="1:24" ht="43.5" x14ac:dyDescent="0.35">
      <c r="A186" s="107">
        <v>43921</v>
      </c>
      <c r="B186" s="108" t="s">
        <v>530</v>
      </c>
      <c r="C186" s="109" t="s">
        <v>119</v>
      </c>
      <c r="D186" s="109" t="s">
        <v>123</v>
      </c>
      <c r="E186" s="109" t="s">
        <v>9</v>
      </c>
      <c r="F186" s="27" t="s">
        <v>1</v>
      </c>
      <c r="G186" s="27"/>
      <c r="H186" s="27" t="s">
        <v>288</v>
      </c>
      <c r="I186" s="88" t="s">
        <v>287</v>
      </c>
      <c r="J186" s="16" t="s">
        <v>122</v>
      </c>
      <c r="K186" s="89">
        <v>1000000</v>
      </c>
      <c r="L186" s="99">
        <f>VLOOKUP(B186,QualitativeNotes!B:C,2,FALSE)</f>
        <v>0</v>
      </c>
      <c r="M186" s="27"/>
      <c r="N186" s="27" t="s">
        <v>288</v>
      </c>
      <c r="O186" s="88" t="s">
        <v>287</v>
      </c>
      <c r="P186" s="16" t="s">
        <v>122</v>
      </c>
      <c r="Q186" s="89">
        <v>1000000</v>
      </c>
      <c r="R186" s="99">
        <f>VLOOKUP($B186,QualitativeNotes!B:C,2,FALSE)</f>
        <v>0</v>
      </c>
      <c r="S186" s="27"/>
      <c r="T186" s="27" t="s">
        <v>288</v>
      </c>
      <c r="U186" s="88" t="s">
        <v>287</v>
      </c>
      <c r="V186" s="16" t="s">
        <v>122</v>
      </c>
      <c r="W186" s="89">
        <v>1000000</v>
      </c>
      <c r="X186" s="99">
        <f>VLOOKUP($B186,QualitativeNotes!B:C,2,FALSE)</f>
        <v>0</v>
      </c>
    </row>
    <row r="187" spans="1:24" ht="43.5" x14ac:dyDescent="0.35">
      <c r="A187" s="107">
        <v>43921</v>
      </c>
      <c r="B187" s="108" t="s">
        <v>530</v>
      </c>
      <c r="C187" s="109" t="s">
        <v>119</v>
      </c>
      <c r="D187" s="109" t="s">
        <v>123</v>
      </c>
      <c r="E187" s="109" t="s">
        <v>9</v>
      </c>
      <c r="F187" s="27" t="s">
        <v>1</v>
      </c>
      <c r="G187" s="27"/>
      <c r="H187" s="27" t="s">
        <v>288</v>
      </c>
      <c r="I187" s="88" t="s">
        <v>287</v>
      </c>
      <c r="J187" s="16" t="s">
        <v>122</v>
      </c>
      <c r="K187" s="89">
        <v>1000000</v>
      </c>
      <c r="L187" s="99">
        <f>VLOOKUP(B187,QualitativeNotes!B:C,2,FALSE)</f>
        <v>0</v>
      </c>
      <c r="M187" s="27"/>
      <c r="N187" s="27" t="s">
        <v>288</v>
      </c>
      <c r="O187" s="88" t="s">
        <v>287</v>
      </c>
      <c r="P187" s="16" t="s">
        <v>122</v>
      </c>
      <c r="Q187" s="89">
        <v>1000000</v>
      </c>
      <c r="R187" s="99">
        <f>VLOOKUP($B187,QualitativeNotes!B:C,2,FALSE)</f>
        <v>0</v>
      </c>
      <c r="S187" s="27"/>
      <c r="T187" s="27" t="s">
        <v>288</v>
      </c>
      <c r="U187" s="88" t="s">
        <v>287</v>
      </c>
      <c r="V187" s="16" t="s">
        <v>122</v>
      </c>
      <c r="W187" s="89">
        <v>1000000</v>
      </c>
      <c r="X187" s="99">
        <f>VLOOKUP($B187,QualitativeNotes!B:C,2,FALSE)</f>
        <v>0</v>
      </c>
    </row>
    <row r="188" spans="1:24" ht="43.5" x14ac:dyDescent="0.35">
      <c r="A188" s="107">
        <v>43921</v>
      </c>
      <c r="B188" s="108" t="s">
        <v>531</v>
      </c>
      <c r="C188" s="109" t="s">
        <v>119</v>
      </c>
      <c r="D188" s="109" t="s">
        <v>124</v>
      </c>
      <c r="E188" s="109" t="s">
        <v>9</v>
      </c>
      <c r="F188" s="27" t="s">
        <v>1</v>
      </c>
      <c r="G188" s="27"/>
      <c r="H188" s="27" t="s">
        <v>288</v>
      </c>
      <c r="I188" s="88" t="s">
        <v>287</v>
      </c>
      <c r="J188" s="16" t="s">
        <v>122</v>
      </c>
      <c r="K188" s="89">
        <v>1000000</v>
      </c>
      <c r="L188" s="99">
        <f>VLOOKUP(B188,QualitativeNotes!B:C,2,FALSE)</f>
        <v>0</v>
      </c>
      <c r="M188" s="27"/>
      <c r="N188" s="27" t="s">
        <v>288</v>
      </c>
      <c r="O188" s="88" t="s">
        <v>287</v>
      </c>
      <c r="P188" s="16" t="s">
        <v>122</v>
      </c>
      <c r="Q188" s="89">
        <v>1000000</v>
      </c>
      <c r="R188" s="99">
        <f>VLOOKUP($B188,QualitativeNotes!B:C,2,FALSE)</f>
        <v>0</v>
      </c>
      <c r="S188" s="27"/>
      <c r="T188" s="27" t="s">
        <v>288</v>
      </c>
      <c r="U188" s="88" t="s">
        <v>287</v>
      </c>
      <c r="V188" s="16" t="s">
        <v>122</v>
      </c>
      <c r="W188" s="89">
        <v>1000000</v>
      </c>
      <c r="X188" s="99">
        <f>VLOOKUP($B188,QualitativeNotes!B:C,2,FALSE)</f>
        <v>0</v>
      </c>
    </row>
    <row r="189" spans="1:24" ht="43.5" x14ac:dyDescent="0.35">
      <c r="A189" s="107">
        <v>43921</v>
      </c>
      <c r="B189" s="108" t="s">
        <v>531</v>
      </c>
      <c r="C189" s="109" t="s">
        <v>119</v>
      </c>
      <c r="D189" s="109" t="s">
        <v>124</v>
      </c>
      <c r="E189" s="109" t="s">
        <v>9</v>
      </c>
      <c r="F189" s="27" t="s">
        <v>1</v>
      </c>
      <c r="G189" s="27"/>
      <c r="H189" s="27" t="s">
        <v>288</v>
      </c>
      <c r="I189" s="88" t="s">
        <v>287</v>
      </c>
      <c r="J189" s="16" t="s">
        <v>122</v>
      </c>
      <c r="K189" s="89">
        <v>1000000</v>
      </c>
      <c r="L189" s="99">
        <f>VLOOKUP(B189,QualitativeNotes!B:C,2,FALSE)</f>
        <v>0</v>
      </c>
      <c r="M189" s="27"/>
      <c r="N189" s="27" t="s">
        <v>288</v>
      </c>
      <c r="O189" s="88" t="s">
        <v>287</v>
      </c>
      <c r="P189" s="16" t="s">
        <v>122</v>
      </c>
      <c r="Q189" s="89">
        <v>1000000</v>
      </c>
      <c r="R189" s="99">
        <f>VLOOKUP($B189,QualitativeNotes!B:C,2,FALSE)</f>
        <v>0</v>
      </c>
      <c r="S189" s="27"/>
      <c r="T189" s="27" t="s">
        <v>288</v>
      </c>
      <c r="U189" s="88" t="s">
        <v>287</v>
      </c>
      <c r="V189" s="16" t="s">
        <v>122</v>
      </c>
      <c r="W189" s="89">
        <v>1000000</v>
      </c>
      <c r="X189" s="99">
        <f>VLOOKUP($B189,QualitativeNotes!B:C,2,FALSE)</f>
        <v>0</v>
      </c>
    </row>
    <row r="190" spans="1:24" ht="43.5" x14ac:dyDescent="0.35">
      <c r="A190" s="107">
        <v>43921</v>
      </c>
      <c r="B190" s="108" t="s">
        <v>532</v>
      </c>
      <c r="C190" s="109" t="s">
        <v>119</v>
      </c>
      <c r="D190" s="109" t="s">
        <v>125</v>
      </c>
      <c r="E190" s="109" t="s">
        <v>9</v>
      </c>
      <c r="F190" s="27" t="s">
        <v>1</v>
      </c>
      <c r="G190" s="27"/>
      <c r="H190" s="27" t="s">
        <v>288</v>
      </c>
      <c r="I190" s="88" t="s">
        <v>287</v>
      </c>
      <c r="J190" s="16" t="s">
        <v>122</v>
      </c>
      <c r="K190" s="89">
        <v>1000000</v>
      </c>
      <c r="L190" s="99">
        <f>VLOOKUP(B190,QualitativeNotes!B:C,2,FALSE)</f>
        <v>0</v>
      </c>
      <c r="M190" s="27"/>
      <c r="N190" s="27" t="s">
        <v>288</v>
      </c>
      <c r="O190" s="88" t="s">
        <v>287</v>
      </c>
      <c r="P190" s="16" t="s">
        <v>122</v>
      </c>
      <c r="Q190" s="89">
        <v>1000000</v>
      </c>
      <c r="R190" s="99">
        <f>VLOOKUP($B190,QualitativeNotes!B:C,2,FALSE)</f>
        <v>0</v>
      </c>
      <c r="S190" s="27"/>
      <c r="T190" s="27" t="s">
        <v>288</v>
      </c>
      <c r="U190" s="88" t="s">
        <v>287</v>
      </c>
      <c r="V190" s="16" t="s">
        <v>122</v>
      </c>
      <c r="W190" s="89">
        <v>1000000</v>
      </c>
      <c r="X190" s="99">
        <f>VLOOKUP($B190,QualitativeNotes!B:C,2,FALSE)</f>
        <v>0</v>
      </c>
    </row>
    <row r="191" spans="1:24" ht="43.5" x14ac:dyDescent="0.35">
      <c r="A191" s="107">
        <v>43921</v>
      </c>
      <c r="B191" s="108" t="s">
        <v>532</v>
      </c>
      <c r="C191" s="109" t="s">
        <v>119</v>
      </c>
      <c r="D191" s="109" t="s">
        <v>125</v>
      </c>
      <c r="E191" s="109" t="s">
        <v>9</v>
      </c>
      <c r="F191" s="27" t="s">
        <v>1</v>
      </c>
      <c r="G191" s="27"/>
      <c r="H191" s="27" t="s">
        <v>288</v>
      </c>
      <c r="I191" s="88" t="s">
        <v>287</v>
      </c>
      <c r="J191" s="16" t="s">
        <v>122</v>
      </c>
      <c r="K191" s="89">
        <v>1000000</v>
      </c>
      <c r="L191" s="99">
        <f>VLOOKUP(B191,QualitativeNotes!B:C,2,FALSE)</f>
        <v>0</v>
      </c>
      <c r="M191" s="27"/>
      <c r="N191" s="27" t="s">
        <v>288</v>
      </c>
      <c r="O191" s="88" t="s">
        <v>287</v>
      </c>
      <c r="P191" s="16" t="s">
        <v>122</v>
      </c>
      <c r="Q191" s="89">
        <v>1000000</v>
      </c>
      <c r="R191" s="99">
        <f>VLOOKUP($B191,QualitativeNotes!B:C,2,FALSE)</f>
        <v>0</v>
      </c>
      <c r="S191" s="27"/>
      <c r="T191" s="27" t="s">
        <v>288</v>
      </c>
      <c r="U191" s="88" t="s">
        <v>287</v>
      </c>
      <c r="V191" s="16" t="s">
        <v>122</v>
      </c>
      <c r="W191" s="89">
        <v>1000000</v>
      </c>
      <c r="X191" s="99">
        <f>VLOOKUP($B191,QualitativeNotes!B:C,2,FALSE)</f>
        <v>0</v>
      </c>
    </row>
    <row r="192" spans="1:24" ht="72.5" x14ac:dyDescent="0.35">
      <c r="A192" s="107">
        <v>43921</v>
      </c>
      <c r="B192" s="108" t="s">
        <v>533</v>
      </c>
      <c r="C192" s="109" t="s">
        <v>119</v>
      </c>
      <c r="D192" s="109" t="s">
        <v>126</v>
      </c>
      <c r="E192" s="109" t="s">
        <v>9</v>
      </c>
      <c r="F192" s="27" t="s">
        <v>1</v>
      </c>
      <c r="G192" s="27"/>
      <c r="H192" s="27" t="s">
        <v>288</v>
      </c>
      <c r="I192" s="88" t="s">
        <v>287</v>
      </c>
      <c r="J192" s="16" t="s">
        <v>122</v>
      </c>
      <c r="K192" s="89">
        <v>1000000</v>
      </c>
      <c r="L192" s="99">
        <f>VLOOKUP(B192,QualitativeNotes!B:C,2,FALSE)</f>
        <v>0</v>
      </c>
      <c r="M192" s="27"/>
      <c r="N192" s="27" t="s">
        <v>288</v>
      </c>
      <c r="O192" s="88" t="s">
        <v>287</v>
      </c>
      <c r="P192" s="16" t="s">
        <v>122</v>
      </c>
      <c r="Q192" s="89">
        <v>1000000</v>
      </c>
      <c r="R192" s="99">
        <f>VLOOKUP($B192,QualitativeNotes!B:C,2,FALSE)</f>
        <v>0</v>
      </c>
      <c r="S192" s="27"/>
      <c r="T192" s="27" t="s">
        <v>288</v>
      </c>
      <c r="U192" s="88" t="s">
        <v>287</v>
      </c>
      <c r="V192" s="16" t="s">
        <v>122</v>
      </c>
      <c r="W192" s="89">
        <v>1000000</v>
      </c>
      <c r="X192" s="99">
        <f>VLOOKUP($B192,QualitativeNotes!B:C,2,FALSE)</f>
        <v>0</v>
      </c>
    </row>
    <row r="193" spans="1:24" ht="72.5" x14ac:dyDescent="0.35">
      <c r="A193" s="107">
        <v>43921</v>
      </c>
      <c r="B193" s="108" t="s">
        <v>533</v>
      </c>
      <c r="C193" s="109" t="s">
        <v>119</v>
      </c>
      <c r="D193" s="109" t="s">
        <v>126</v>
      </c>
      <c r="E193" s="109" t="s">
        <v>9</v>
      </c>
      <c r="F193" s="27" t="s">
        <v>1</v>
      </c>
      <c r="G193" s="27"/>
      <c r="H193" s="27" t="s">
        <v>288</v>
      </c>
      <c r="I193" s="88" t="s">
        <v>287</v>
      </c>
      <c r="J193" s="16" t="s">
        <v>122</v>
      </c>
      <c r="K193" s="89">
        <v>1000000</v>
      </c>
      <c r="L193" s="99">
        <f>VLOOKUP(B193,QualitativeNotes!B:C,2,FALSE)</f>
        <v>0</v>
      </c>
      <c r="M193" s="27"/>
      <c r="N193" s="27" t="s">
        <v>288</v>
      </c>
      <c r="O193" s="88" t="s">
        <v>287</v>
      </c>
      <c r="P193" s="16" t="s">
        <v>122</v>
      </c>
      <c r="Q193" s="89">
        <v>1000000</v>
      </c>
      <c r="R193" s="99">
        <f>VLOOKUP($B193,QualitativeNotes!B:C,2,FALSE)</f>
        <v>0</v>
      </c>
      <c r="S193" s="27"/>
      <c r="T193" s="27" t="s">
        <v>288</v>
      </c>
      <c r="U193" s="88" t="s">
        <v>287</v>
      </c>
      <c r="V193" s="16" t="s">
        <v>122</v>
      </c>
      <c r="W193" s="89">
        <v>1000000</v>
      </c>
      <c r="X193" s="99">
        <f>VLOOKUP($B193,QualitativeNotes!B:C,2,FALSE)</f>
        <v>0</v>
      </c>
    </row>
    <row r="194" spans="1:24" ht="58" x14ac:dyDescent="0.35">
      <c r="A194" s="107">
        <v>43921</v>
      </c>
      <c r="B194" s="108" t="s">
        <v>534</v>
      </c>
      <c r="C194" s="109" t="s">
        <v>119</v>
      </c>
      <c r="D194" s="109" t="s">
        <v>127</v>
      </c>
      <c r="E194" s="109" t="s">
        <v>9</v>
      </c>
      <c r="F194" s="27" t="s">
        <v>1</v>
      </c>
      <c r="G194" s="27"/>
      <c r="H194" s="27" t="s">
        <v>288</v>
      </c>
      <c r="I194" s="88" t="s">
        <v>287</v>
      </c>
      <c r="J194" s="16" t="s">
        <v>122</v>
      </c>
      <c r="K194" s="89">
        <v>1000000</v>
      </c>
      <c r="L194" s="99">
        <f>VLOOKUP(B194,QualitativeNotes!B:C,2,FALSE)</f>
        <v>0</v>
      </c>
      <c r="M194" s="27"/>
      <c r="N194" s="27" t="s">
        <v>288</v>
      </c>
      <c r="O194" s="88" t="s">
        <v>287</v>
      </c>
      <c r="P194" s="16" t="s">
        <v>122</v>
      </c>
      <c r="Q194" s="89">
        <v>1000000</v>
      </c>
      <c r="R194" s="99">
        <f>VLOOKUP($B194,QualitativeNotes!B:C,2,FALSE)</f>
        <v>0</v>
      </c>
      <c r="S194" s="27"/>
      <c r="T194" s="27" t="s">
        <v>288</v>
      </c>
      <c r="U194" s="88" t="s">
        <v>287</v>
      </c>
      <c r="V194" s="16" t="s">
        <v>122</v>
      </c>
      <c r="W194" s="89">
        <v>1000000</v>
      </c>
      <c r="X194" s="99">
        <f>VLOOKUP($B194,QualitativeNotes!B:C,2,FALSE)</f>
        <v>0</v>
      </c>
    </row>
    <row r="195" spans="1:24" ht="58" x14ac:dyDescent="0.35">
      <c r="A195" s="107">
        <v>43921</v>
      </c>
      <c r="B195" s="108" t="s">
        <v>534</v>
      </c>
      <c r="C195" s="109" t="s">
        <v>119</v>
      </c>
      <c r="D195" s="109" t="s">
        <v>127</v>
      </c>
      <c r="E195" s="109" t="s">
        <v>9</v>
      </c>
      <c r="F195" s="27" t="s">
        <v>1</v>
      </c>
      <c r="G195" s="27"/>
      <c r="H195" s="27" t="s">
        <v>288</v>
      </c>
      <c r="I195" s="88" t="s">
        <v>287</v>
      </c>
      <c r="J195" s="16" t="s">
        <v>122</v>
      </c>
      <c r="K195" s="89">
        <v>1000000</v>
      </c>
      <c r="L195" s="99">
        <f>VLOOKUP(B195,QualitativeNotes!B:C,2,FALSE)</f>
        <v>0</v>
      </c>
      <c r="M195" s="27"/>
      <c r="N195" s="27" t="s">
        <v>288</v>
      </c>
      <c r="O195" s="88" t="s">
        <v>287</v>
      </c>
      <c r="P195" s="16" t="s">
        <v>122</v>
      </c>
      <c r="Q195" s="89">
        <v>1000000</v>
      </c>
      <c r="R195" s="99">
        <f>VLOOKUP($B195,QualitativeNotes!B:C,2,FALSE)</f>
        <v>0</v>
      </c>
      <c r="S195" s="27"/>
      <c r="T195" s="27" t="s">
        <v>288</v>
      </c>
      <c r="U195" s="88" t="s">
        <v>287</v>
      </c>
      <c r="V195" s="16" t="s">
        <v>122</v>
      </c>
      <c r="W195" s="89">
        <v>1000000</v>
      </c>
      <c r="X195" s="99">
        <f>VLOOKUP($B195,QualitativeNotes!B:C,2,FALSE)</f>
        <v>0</v>
      </c>
    </row>
    <row r="196" spans="1:24" ht="87" x14ac:dyDescent="0.35">
      <c r="A196" s="107">
        <v>43921</v>
      </c>
      <c r="B196" s="108" t="s">
        <v>535</v>
      </c>
      <c r="C196" s="109" t="s">
        <v>119</v>
      </c>
      <c r="D196" s="109" t="s">
        <v>128</v>
      </c>
      <c r="E196" s="109" t="s">
        <v>9</v>
      </c>
      <c r="F196" s="27" t="s">
        <v>1</v>
      </c>
      <c r="G196" s="27"/>
      <c r="H196" s="27" t="s">
        <v>288</v>
      </c>
      <c r="I196" s="88" t="s">
        <v>287</v>
      </c>
      <c r="J196" s="16" t="s">
        <v>122</v>
      </c>
      <c r="K196" s="89">
        <v>1000000</v>
      </c>
      <c r="L196" s="99">
        <f>VLOOKUP(B196,QualitativeNotes!B:C,2,FALSE)</f>
        <v>0</v>
      </c>
      <c r="M196" s="27"/>
      <c r="N196" s="27" t="s">
        <v>288</v>
      </c>
      <c r="O196" s="88" t="s">
        <v>287</v>
      </c>
      <c r="P196" s="16" t="s">
        <v>122</v>
      </c>
      <c r="Q196" s="89">
        <v>1000000</v>
      </c>
      <c r="R196" s="99">
        <f>VLOOKUP($B196,QualitativeNotes!B:C,2,FALSE)</f>
        <v>0</v>
      </c>
      <c r="S196" s="27"/>
      <c r="T196" s="27" t="s">
        <v>288</v>
      </c>
      <c r="U196" s="88" t="s">
        <v>287</v>
      </c>
      <c r="V196" s="16" t="s">
        <v>122</v>
      </c>
      <c r="W196" s="89">
        <v>1000000</v>
      </c>
      <c r="X196" s="99">
        <f>VLOOKUP($B196,QualitativeNotes!B:C,2,FALSE)</f>
        <v>0</v>
      </c>
    </row>
    <row r="197" spans="1:24" ht="87" x14ac:dyDescent="0.35">
      <c r="A197" s="107">
        <v>43921</v>
      </c>
      <c r="B197" s="108" t="s">
        <v>535</v>
      </c>
      <c r="C197" s="109" t="s">
        <v>119</v>
      </c>
      <c r="D197" s="109" t="s">
        <v>128</v>
      </c>
      <c r="E197" s="109" t="s">
        <v>9</v>
      </c>
      <c r="F197" s="27" t="s">
        <v>1</v>
      </c>
      <c r="G197" s="27"/>
      <c r="H197" s="27" t="s">
        <v>288</v>
      </c>
      <c r="I197" s="88" t="s">
        <v>287</v>
      </c>
      <c r="J197" s="16" t="s">
        <v>122</v>
      </c>
      <c r="K197" s="89">
        <v>1000000</v>
      </c>
      <c r="L197" s="99">
        <f>VLOOKUP(B197,QualitativeNotes!B:C,2,FALSE)</f>
        <v>0</v>
      </c>
      <c r="M197" s="27"/>
      <c r="N197" s="27" t="s">
        <v>288</v>
      </c>
      <c r="O197" s="88" t="s">
        <v>287</v>
      </c>
      <c r="P197" s="16" t="s">
        <v>122</v>
      </c>
      <c r="Q197" s="89">
        <v>1000000</v>
      </c>
      <c r="R197" s="99">
        <f>VLOOKUP($B197,QualitativeNotes!B:C,2,FALSE)</f>
        <v>0</v>
      </c>
      <c r="S197" s="27"/>
      <c r="T197" s="27" t="s">
        <v>288</v>
      </c>
      <c r="U197" s="88" t="s">
        <v>287</v>
      </c>
      <c r="V197" s="16" t="s">
        <v>122</v>
      </c>
      <c r="W197" s="89">
        <v>1000000</v>
      </c>
      <c r="X197" s="99">
        <f>VLOOKUP($B197,QualitativeNotes!B:C,2,FALSE)</f>
        <v>0</v>
      </c>
    </row>
    <row r="198" spans="1:24" ht="29" x14ac:dyDescent="0.35">
      <c r="A198" s="107">
        <v>43921</v>
      </c>
      <c r="B198" s="108" t="s">
        <v>536</v>
      </c>
      <c r="C198" s="109" t="s">
        <v>119</v>
      </c>
      <c r="D198" s="109" t="s">
        <v>129</v>
      </c>
      <c r="E198" s="109" t="s">
        <v>9</v>
      </c>
      <c r="F198" s="27" t="s">
        <v>1</v>
      </c>
      <c r="G198" s="27"/>
      <c r="H198" s="27" t="s">
        <v>288</v>
      </c>
      <c r="I198" s="88" t="s">
        <v>287</v>
      </c>
      <c r="J198" s="16" t="s">
        <v>122</v>
      </c>
      <c r="K198" s="89">
        <v>1000000</v>
      </c>
      <c r="L198" s="99">
        <f>VLOOKUP(B198,QualitativeNotes!B:C,2,FALSE)</f>
        <v>0</v>
      </c>
      <c r="M198" s="27"/>
      <c r="N198" s="27" t="s">
        <v>288</v>
      </c>
      <c r="O198" s="88" t="s">
        <v>287</v>
      </c>
      <c r="P198" s="16" t="s">
        <v>122</v>
      </c>
      <c r="Q198" s="89">
        <v>1000000</v>
      </c>
      <c r="R198" s="99">
        <f>VLOOKUP($B198,QualitativeNotes!B:C,2,FALSE)</f>
        <v>0</v>
      </c>
      <c r="S198" s="27"/>
      <c r="T198" s="27" t="s">
        <v>288</v>
      </c>
      <c r="U198" s="88" t="s">
        <v>287</v>
      </c>
      <c r="V198" s="16" t="s">
        <v>122</v>
      </c>
      <c r="W198" s="89">
        <v>1000000</v>
      </c>
      <c r="X198" s="99">
        <f>VLOOKUP($B198,QualitativeNotes!B:C,2,FALSE)</f>
        <v>0</v>
      </c>
    </row>
    <row r="199" spans="1:24" ht="29" x14ac:dyDescent="0.35">
      <c r="A199" s="107">
        <v>43921</v>
      </c>
      <c r="B199" s="108" t="s">
        <v>536</v>
      </c>
      <c r="C199" s="109" t="s">
        <v>119</v>
      </c>
      <c r="D199" s="109" t="s">
        <v>129</v>
      </c>
      <c r="E199" s="109" t="s">
        <v>9</v>
      </c>
      <c r="F199" s="27" t="s">
        <v>1</v>
      </c>
      <c r="G199" s="27"/>
      <c r="H199" s="27" t="s">
        <v>288</v>
      </c>
      <c r="I199" s="88" t="s">
        <v>287</v>
      </c>
      <c r="J199" s="16" t="s">
        <v>122</v>
      </c>
      <c r="K199" s="89">
        <v>1000000</v>
      </c>
      <c r="L199" s="99">
        <f>VLOOKUP(B199,QualitativeNotes!B:C,2,FALSE)</f>
        <v>0</v>
      </c>
      <c r="M199" s="27"/>
      <c r="N199" s="27" t="s">
        <v>288</v>
      </c>
      <c r="O199" s="88" t="s">
        <v>287</v>
      </c>
      <c r="P199" s="16" t="s">
        <v>122</v>
      </c>
      <c r="Q199" s="89">
        <v>1000000</v>
      </c>
      <c r="R199" s="99">
        <f>VLOOKUP($B199,QualitativeNotes!B:C,2,FALSE)</f>
        <v>0</v>
      </c>
      <c r="S199" s="27"/>
      <c r="T199" s="27" t="s">
        <v>288</v>
      </c>
      <c r="U199" s="88" t="s">
        <v>287</v>
      </c>
      <c r="V199" s="16" t="s">
        <v>122</v>
      </c>
      <c r="W199" s="89">
        <v>1000000</v>
      </c>
      <c r="X199" s="99">
        <f>VLOOKUP($B199,QualitativeNotes!B:C,2,FALSE)</f>
        <v>0</v>
      </c>
    </row>
    <row r="200" spans="1:24" ht="29" x14ac:dyDescent="0.35">
      <c r="A200" s="107">
        <v>43921</v>
      </c>
      <c r="B200" s="108" t="s">
        <v>419</v>
      </c>
      <c r="C200" s="109" t="s">
        <v>119</v>
      </c>
      <c r="D200" s="109" t="s">
        <v>130</v>
      </c>
      <c r="E200" s="109" t="s">
        <v>43</v>
      </c>
      <c r="F200" s="27" t="s">
        <v>1</v>
      </c>
      <c r="G200" s="27"/>
      <c r="H200" s="27" t="s">
        <v>288</v>
      </c>
      <c r="I200" s="88" t="s">
        <v>287</v>
      </c>
      <c r="J200" s="16"/>
      <c r="K200" s="26" t="s">
        <v>307</v>
      </c>
      <c r="L200" s="99">
        <f>VLOOKUP(B200,QualitativeNotes!B:C,2,FALSE)</f>
        <v>0</v>
      </c>
      <c r="M200" s="27"/>
      <c r="N200" s="27" t="s">
        <v>288</v>
      </c>
      <c r="O200" s="88" t="s">
        <v>287</v>
      </c>
      <c r="P200" s="16"/>
      <c r="Q200" s="26" t="s">
        <v>307</v>
      </c>
      <c r="R200" s="99">
        <f>VLOOKUP($B200,QualitativeNotes!B:C,2,FALSE)</f>
        <v>0</v>
      </c>
      <c r="S200" s="27"/>
      <c r="T200" s="27" t="s">
        <v>288</v>
      </c>
      <c r="U200" s="88" t="s">
        <v>287</v>
      </c>
      <c r="V200" s="16"/>
      <c r="W200" s="26" t="s">
        <v>307</v>
      </c>
      <c r="X200" s="99">
        <f>VLOOKUP($B200,QualitativeNotes!B:C,2,FALSE)</f>
        <v>0</v>
      </c>
    </row>
    <row r="201" spans="1:24" ht="58" x14ac:dyDescent="0.35">
      <c r="A201" s="107">
        <v>43921</v>
      </c>
      <c r="B201" s="108" t="s">
        <v>420</v>
      </c>
      <c r="C201" s="109" t="s">
        <v>119</v>
      </c>
      <c r="D201" s="109" t="s">
        <v>131</v>
      </c>
      <c r="E201" s="109" t="s">
        <v>43</v>
      </c>
      <c r="F201" s="27" t="s">
        <v>1</v>
      </c>
      <c r="G201" s="27"/>
      <c r="H201" s="27" t="s">
        <v>288</v>
      </c>
      <c r="I201" s="88" t="s">
        <v>287</v>
      </c>
      <c r="J201" s="16"/>
      <c r="K201" s="26" t="s">
        <v>307</v>
      </c>
      <c r="L201" s="99">
        <f>VLOOKUP(B201,QualitativeNotes!B:C,2,FALSE)</f>
        <v>0</v>
      </c>
      <c r="M201" s="27"/>
      <c r="N201" s="27" t="s">
        <v>288</v>
      </c>
      <c r="O201" s="88" t="s">
        <v>287</v>
      </c>
      <c r="P201" s="16"/>
      <c r="Q201" s="26" t="s">
        <v>307</v>
      </c>
      <c r="R201" s="99">
        <f>VLOOKUP($B201,QualitativeNotes!B:C,2,FALSE)</f>
        <v>0</v>
      </c>
      <c r="S201" s="27"/>
      <c r="T201" s="27" t="s">
        <v>288</v>
      </c>
      <c r="U201" s="88" t="s">
        <v>287</v>
      </c>
      <c r="V201" s="16"/>
      <c r="W201" s="26" t="s">
        <v>307</v>
      </c>
      <c r="X201" s="99">
        <f>VLOOKUP($B201,QualitativeNotes!B:C,2,FALSE)</f>
        <v>0</v>
      </c>
    </row>
    <row r="202" spans="1:24" ht="58" x14ac:dyDescent="0.35">
      <c r="A202" s="107">
        <v>43921</v>
      </c>
      <c r="B202" s="108" t="s">
        <v>421</v>
      </c>
      <c r="C202" s="109" t="s">
        <v>132</v>
      </c>
      <c r="D202" s="109" t="s">
        <v>133</v>
      </c>
      <c r="E202" s="109" t="s">
        <v>9</v>
      </c>
      <c r="F202" s="27" t="s">
        <v>1</v>
      </c>
      <c r="G202" s="27"/>
      <c r="H202" s="27" t="s">
        <v>288</v>
      </c>
      <c r="I202" s="88" t="s">
        <v>287</v>
      </c>
      <c r="J202" s="16"/>
      <c r="K202" s="89">
        <v>100000</v>
      </c>
      <c r="L202" s="99">
        <f>VLOOKUP(B202,QualitativeNotes!B:C,2,FALSE)</f>
        <v>0</v>
      </c>
      <c r="M202" s="27"/>
      <c r="N202" s="27" t="s">
        <v>288</v>
      </c>
      <c r="O202" s="88" t="s">
        <v>287</v>
      </c>
      <c r="P202" s="16"/>
      <c r="Q202" s="89">
        <v>100000</v>
      </c>
      <c r="R202" s="99">
        <f>VLOOKUP($B202,QualitativeNotes!B:C,2,FALSE)</f>
        <v>0</v>
      </c>
      <c r="S202" s="27"/>
      <c r="T202" s="27" t="s">
        <v>288</v>
      </c>
      <c r="U202" s="88" t="s">
        <v>287</v>
      </c>
      <c r="V202" s="16"/>
      <c r="W202" s="89">
        <v>100000</v>
      </c>
      <c r="X202" s="99">
        <f>VLOOKUP($B202,QualitativeNotes!B:C,2,FALSE)</f>
        <v>0</v>
      </c>
    </row>
    <row r="203" spans="1:24" ht="87" x14ac:dyDescent="0.35">
      <c r="A203" s="107">
        <v>43921</v>
      </c>
      <c r="B203" s="108" t="s">
        <v>537</v>
      </c>
      <c r="C203" s="109" t="s">
        <v>119</v>
      </c>
      <c r="D203" s="109" t="s">
        <v>134</v>
      </c>
      <c r="E203" s="109" t="s">
        <v>9</v>
      </c>
      <c r="F203" s="27" t="s">
        <v>668</v>
      </c>
      <c r="G203" s="27"/>
      <c r="H203" s="27" t="s">
        <v>288</v>
      </c>
      <c r="I203" s="88" t="s">
        <v>287</v>
      </c>
      <c r="J203" s="16" t="s">
        <v>342</v>
      </c>
      <c r="K203" s="89">
        <v>1000000</v>
      </c>
      <c r="L203" s="99">
        <f>VLOOKUP(B203,QualitativeNotes!B:C,2,FALSE)</f>
        <v>0</v>
      </c>
      <c r="M203" s="27"/>
      <c r="N203" s="27" t="s">
        <v>288</v>
      </c>
      <c r="O203" s="88" t="s">
        <v>287</v>
      </c>
      <c r="P203" s="16" t="s">
        <v>342</v>
      </c>
      <c r="Q203" s="89">
        <v>1000000</v>
      </c>
      <c r="R203" s="99">
        <f>VLOOKUP($B203,QualitativeNotes!B:C,2,FALSE)</f>
        <v>0</v>
      </c>
      <c r="S203" s="27"/>
      <c r="T203" s="27" t="s">
        <v>288</v>
      </c>
      <c r="U203" s="88" t="s">
        <v>287</v>
      </c>
      <c r="V203" s="16" t="s">
        <v>342</v>
      </c>
      <c r="W203" s="89">
        <v>1000000</v>
      </c>
      <c r="X203" s="99">
        <f>VLOOKUP($B203,QualitativeNotes!B:C,2,FALSE)</f>
        <v>0</v>
      </c>
    </row>
    <row r="204" spans="1:24" ht="87" x14ac:dyDescent="0.35">
      <c r="A204" s="107">
        <v>43921</v>
      </c>
      <c r="B204" s="108" t="s">
        <v>537</v>
      </c>
      <c r="C204" s="109" t="s">
        <v>119</v>
      </c>
      <c r="D204" s="109" t="s">
        <v>134</v>
      </c>
      <c r="E204" s="109" t="s">
        <v>9</v>
      </c>
      <c r="F204" s="27" t="s">
        <v>668</v>
      </c>
      <c r="G204" s="27"/>
      <c r="H204" s="27" t="s">
        <v>288</v>
      </c>
      <c r="I204" s="88" t="s">
        <v>287</v>
      </c>
      <c r="J204" s="16" t="s">
        <v>326</v>
      </c>
      <c r="K204" s="89">
        <v>1000000</v>
      </c>
      <c r="L204" s="99">
        <f>VLOOKUP(B204,QualitativeNotes!B:C,2,FALSE)</f>
        <v>0</v>
      </c>
      <c r="M204" s="27"/>
      <c r="N204" s="27" t="s">
        <v>288</v>
      </c>
      <c r="O204" s="88" t="s">
        <v>287</v>
      </c>
      <c r="P204" s="16" t="s">
        <v>326</v>
      </c>
      <c r="Q204" s="89">
        <v>1000000</v>
      </c>
      <c r="R204" s="99">
        <f>VLOOKUP($B204,QualitativeNotes!B:C,2,FALSE)</f>
        <v>0</v>
      </c>
      <c r="S204" s="27"/>
      <c r="T204" s="27" t="s">
        <v>288</v>
      </c>
      <c r="U204" s="88" t="s">
        <v>287</v>
      </c>
      <c r="V204" s="16" t="s">
        <v>326</v>
      </c>
      <c r="W204" s="89">
        <v>1000000</v>
      </c>
      <c r="X204" s="99">
        <f>VLOOKUP($B204,QualitativeNotes!B:C,2,FALSE)</f>
        <v>0</v>
      </c>
    </row>
    <row r="205" spans="1:24" ht="87" x14ac:dyDescent="0.35">
      <c r="A205" s="107">
        <v>43921</v>
      </c>
      <c r="B205" s="108" t="s">
        <v>537</v>
      </c>
      <c r="C205" s="109" t="s">
        <v>119</v>
      </c>
      <c r="D205" s="109" t="s">
        <v>134</v>
      </c>
      <c r="E205" s="109" t="s">
        <v>9</v>
      </c>
      <c r="F205" s="27" t="s">
        <v>668</v>
      </c>
      <c r="G205" s="27"/>
      <c r="H205" s="27" t="s">
        <v>288</v>
      </c>
      <c r="I205" s="88" t="s">
        <v>287</v>
      </c>
      <c r="J205" s="16" t="s">
        <v>342</v>
      </c>
      <c r="K205" s="89">
        <v>1000000</v>
      </c>
      <c r="L205" s="99">
        <f>VLOOKUP(B205,QualitativeNotes!B:C,2,FALSE)</f>
        <v>0</v>
      </c>
      <c r="M205" s="27"/>
      <c r="N205" s="27" t="s">
        <v>288</v>
      </c>
      <c r="O205" s="88" t="s">
        <v>287</v>
      </c>
      <c r="P205" s="16" t="s">
        <v>342</v>
      </c>
      <c r="Q205" s="89">
        <v>1000000</v>
      </c>
      <c r="R205" s="99">
        <f>VLOOKUP($B205,QualitativeNotes!B:C,2,FALSE)</f>
        <v>0</v>
      </c>
      <c r="S205" s="27"/>
      <c r="T205" s="27" t="s">
        <v>288</v>
      </c>
      <c r="U205" s="88" t="s">
        <v>287</v>
      </c>
      <c r="V205" s="16" t="s">
        <v>342</v>
      </c>
      <c r="W205" s="89">
        <v>1000000</v>
      </c>
      <c r="X205" s="99">
        <f>VLOOKUP($B205,QualitativeNotes!B:C,2,FALSE)</f>
        <v>0</v>
      </c>
    </row>
    <row r="206" spans="1:24" ht="87" x14ac:dyDescent="0.35">
      <c r="A206" s="107">
        <v>43921</v>
      </c>
      <c r="B206" s="108" t="s">
        <v>537</v>
      </c>
      <c r="C206" s="109" t="s">
        <v>119</v>
      </c>
      <c r="D206" s="109" t="s">
        <v>134</v>
      </c>
      <c r="E206" s="109" t="s">
        <v>9</v>
      </c>
      <c r="F206" s="27" t="s">
        <v>668</v>
      </c>
      <c r="G206" s="27"/>
      <c r="H206" s="27" t="s">
        <v>288</v>
      </c>
      <c r="I206" s="88" t="s">
        <v>287</v>
      </c>
      <c r="J206" s="16" t="s">
        <v>326</v>
      </c>
      <c r="K206" s="89">
        <v>1000000</v>
      </c>
      <c r="L206" s="99">
        <f>VLOOKUP(B206,QualitativeNotes!B:C,2,FALSE)</f>
        <v>0</v>
      </c>
      <c r="M206" s="27"/>
      <c r="N206" s="27" t="s">
        <v>288</v>
      </c>
      <c r="O206" s="88" t="s">
        <v>287</v>
      </c>
      <c r="P206" s="16" t="s">
        <v>326</v>
      </c>
      <c r="Q206" s="89">
        <v>1000000</v>
      </c>
      <c r="R206" s="99">
        <f>VLOOKUP($B206,QualitativeNotes!B:C,2,FALSE)</f>
        <v>0</v>
      </c>
      <c r="S206" s="27"/>
      <c r="T206" s="27" t="s">
        <v>288</v>
      </c>
      <c r="U206" s="88" t="s">
        <v>287</v>
      </c>
      <c r="V206" s="16" t="s">
        <v>326</v>
      </c>
      <c r="W206" s="89">
        <v>1000000</v>
      </c>
      <c r="X206" s="99">
        <f>VLOOKUP($B206,QualitativeNotes!B:C,2,FALSE)</f>
        <v>0</v>
      </c>
    </row>
    <row r="207" spans="1:24" ht="72.5" x14ac:dyDescent="0.35">
      <c r="A207" s="107">
        <v>43921</v>
      </c>
      <c r="B207" s="108" t="s">
        <v>422</v>
      </c>
      <c r="C207" s="109" t="s">
        <v>119</v>
      </c>
      <c r="D207" s="109" t="s">
        <v>136</v>
      </c>
      <c r="E207" s="109" t="s">
        <v>45</v>
      </c>
      <c r="F207" s="27" t="s">
        <v>1</v>
      </c>
      <c r="G207" s="27"/>
      <c r="H207" s="27" t="s">
        <v>288</v>
      </c>
      <c r="I207" s="88" t="s">
        <v>287</v>
      </c>
      <c r="J207" s="16"/>
      <c r="K207" s="90">
        <v>5</v>
      </c>
      <c r="L207" s="99">
        <f>VLOOKUP(B207,QualitativeNotes!B:C,2,FALSE)</f>
        <v>0</v>
      </c>
      <c r="M207" s="27"/>
      <c r="N207" s="27" t="s">
        <v>288</v>
      </c>
      <c r="O207" s="88" t="s">
        <v>287</v>
      </c>
      <c r="P207" s="16"/>
      <c r="Q207" s="90">
        <v>5</v>
      </c>
      <c r="R207" s="99">
        <f>VLOOKUP($B207,QualitativeNotes!B:C,2,FALSE)</f>
        <v>0</v>
      </c>
      <c r="S207" s="27"/>
      <c r="T207" s="27" t="s">
        <v>288</v>
      </c>
      <c r="U207" s="88" t="s">
        <v>287</v>
      </c>
      <c r="V207" s="16"/>
      <c r="W207" s="90">
        <v>5</v>
      </c>
      <c r="X207" s="99">
        <f>VLOOKUP($B207,QualitativeNotes!B:C,2,FALSE)</f>
        <v>0</v>
      </c>
    </row>
    <row r="208" spans="1:24" ht="72.5" x14ac:dyDescent="0.35">
      <c r="A208" s="107">
        <v>43921</v>
      </c>
      <c r="B208" s="108" t="s">
        <v>540</v>
      </c>
      <c r="C208" s="109" t="s">
        <v>119</v>
      </c>
      <c r="D208" s="109" t="s">
        <v>137</v>
      </c>
      <c r="E208" s="109" t="s">
        <v>9</v>
      </c>
      <c r="F208" s="27" t="s">
        <v>1</v>
      </c>
      <c r="G208" s="27"/>
      <c r="H208" s="27" t="s">
        <v>288</v>
      </c>
      <c r="I208" s="88" t="s">
        <v>287</v>
      </c>
      <c r="J208" s="16" t="s">
        <v>56</v>
      </c>
      <c r="K208" s="89">
        <v>1000000</v>
      </c>
      <c r="L208" s="99" t="str">
        <f>VLOOKUP(B208,QualitativeNotes!B:C,2,FALSE)</f>
        <v>The amount disclosed in the Consolidated Data File refers to the highest amount exceeded.</v>
      </c>
      <c r="M208" s="27"/>
      <c r="N208" s="27" t="s">
        <v>288</v>
      </c>
      <c r="O208" s="88" t="s">
        <v>287</v>
      </c>
      <c r="P208" s="16" t="s">
        <v>56</v>
      </c>
      <c r="Q208" s="89">
        <v>1000000</v>
      </c>
      <c r="R208" s="99" t="str">
        <f>VLOOKUP($B208,QualitativeNotes!B:C,2,FALSE)</f>
        <v>The amount disclosed in the Consolidated Data File refers to the highest amount exceeded.</v>
      </c>
      <c r="S208" s="27"/>
      <c r="T208" s="27" t="s">
        <v>288</v>
      </c>
      <c r="U208" s="88" t="s">
        <v>287</v>
      </c>
      <c r="V208" s="16" t="s">
        <v>56</v>
      </c>
      <c r="W208" s="89">
        <v>1000000</v>
      </c>
      <c r="X208" s="99" t="str">
        <f>VLOOKUP($B208,QualitativeNotes!B:C,2,FALSE)</f>
        <v>The amount disclosed in the Consolidated Data File refers to the highest amount exceeded.</v>
      </c>
    </row>
    <row r="209" spans="1:24" ht="72.5" x14ac:dyDescent="0.35">
      <c r="A209" s="107">
        <v>43921</v>
      </c>
      <c r="B209" s="108" t="s">
        <v>540</v>
      </c>
      <c r="C209" s="109" t="s">
        <v>119</v>
      </c>
      <c r="D209" s="109" t="s">
        <v>137</v>
      </c>
      <c r="E209" s="109" t="s">
        <v>9</v>
      </c>
      <c r="F209" s="27" t="s">
        <v>1</v>
      </c>
      <c r="G209" s="27"/>
      <c r="H209" s="27" t="s">
        <v>288</v>
      </c>
      <c r="I209" s="88" t="s">
        <v>287</v>
      </c>
      <c r="J209" s="16" t="s">
        <v>56</v>
      </c>
      <c r="K209" s="89">
        <v>1000000</v>
      </c>
      <c r="L209" s="99" t="str">
        <f>VLOOKUP(B209,QualitativeNotes!B:C,2,FALSE)</f>
        <v>The amount disclosed in the Consolidated Data File refers to the highest amount exceeded.</v>
      </c>
      <c r="M209" s="27"/>
      <c r="N209" s="27" t="s">
        <v>288</v>
      </c>
      <c r="O209" s="88" t="s">
        <v>287</v>
      </c>
      <c r="P209" s="16" t="s">
        <v>56</v>
      </c>
      <c r="Q209" s="89">
        <v>1000000</v>
      </c>
      <c r="R209" s="99" t="str">
        <f>VLOOKUP($B209,QualitativeNotes!B:C,2,FALSE)</f>
        <v>The amount disclosed in the Consolidated Data File refers to the highest amount exceeded.</v>
      </c>
      <c r="S209" s="27"/>
      <c r="T209" s="27" t="s">
        <v>288</v>
      </c>
      <c r="U209" s="88" t="s">
        <v>287</v>
      </c>
      <c r="V209" s="16" t="s">
        <v>56</v>
      </c>
      <c r="W209" s="89">
        <v>1000000</v>
      </c>
      <c r="X209" s="99" t="str">
        <f>VLOOKUP($B209,QualitativeNotes!B:C,2,FALSE)</f>
        <v>The amount disclosed in the Consolidated Data File refers to the highest amount exceeded.</v>
      </c>
    </row>
    <row r="210" spans="1:24" ht="87" x14ac:dyDescent="0.35">
      <c r="A210" s="107">
        <v>43921</v>
      </c>
      <c r="B210" s="108" t="s">
        <v>538</v>
      </c>
      <c r="C210" s="109" t="s">
        <v>119</v>
      </c>
      <c r="D210" s="109" t="s">
        <v>327</v>
      </c>
      <c r="E210" s="109" t="s">
        <v>9</v>
      </c>
      <c r="F210" s="27" t="s">
        <v>1</v>
      </c>
      <c r="G210" s="27"/>
      <c r="H210" s="27" t="s">
        <v>288</v>
      </c>
      <c r="I210" s="88" t="s">
        <v>287</v>
      </c>
      <c r="J210" s="16" t="s">
        <v>342</v>
      </c>
      <c r="K210" s="89">
        <v>0</v>
      </c>
      <c r="L210" s="99">
        <f>VLOOKUP(B210,QualitativeNotes!B:C,2,FALSE)</f>
        <v>0</v>
      </c>
      <c r="M210" s="27"/>
      <c r="N210" s="27" t="s">
        <v>288</v>
      </c>
      <c r="O210" s="88" t="s">
        <v>287</v>
      </c>
      <c r="P210" s="16" t="s">
        <v>342</v>
      </c>
      <c r="Q210" s="89">
        <v>0</v>
      </c>
      <c r="R210" s="99">
        <f>VLOOKUP($B210,QualitativeNotes!B:C,2,FALSE)</f>
        <v>0</v>
      </c>
      <c r="S210" s="27"/>
      <c r="T210" s="27" t="s">
        <v>288</v>
      </c>
      <c r="U210" s="88" t="s">
        <v>287</v>
      </c>
      <c r="V210" s="16" t="s">
        <v>342</v>
      </c>
      <c r="W210" s="89">
        <v>0</v>
      </c>
      <c r="X210" s="99">
        <f>VLOOKUP($B210,QualitativeNotes!B:C,2,FALSE)</f>
        <v>0</v>
      </c>
    </row>
    <row r="211" spans="1:24" ht="87" x14ac:dyDescent="0.35">
      <c r="A211" s="107">
        <v>43921</v>
      </c>
      <c r="B211" s="108" t="s">
        <v>538</v>
      </c>
      <c r="C211" s="109" t="s">
        <v>119</v>
      </c>
      <c r="D211" s="109" t="s">
        <v>327</v>
      </c>
      <c r="E211" s="109" t="s">
        <v>9</v>
      </c>
      <c r="F211" s="27" t="s">
        <v>1</v>
      </c>
      <c r="G211" s="27"/>
      <c r="H211" s="27" t="s">
        <v>288</v>
      </c>
      <c r="I211" s="88" t="s">
        <v>287</v>
      </c>
      <c r="J211" s="16" t="s">
        <v>326</v>
      </c>
      <c r="K211" s="89">
        <v>0</v>
      </c>
      <c r="L211" s="99">
        <f>VLOOKUP(B211,QualitativeNotes!B:C,2,FALSE)</f>
        <v>0</v>
      </c>
      <c r="M211" s="27"/>
      <c r="N211" s="27" t="s">
        <v>288</v>
      </c>
      <c r="O211" s="88" t="s">
        <v>287</v>
      </c>
      <c r="P211" s="16" t="s">
        <v>326</v>
      </c>
      <c r="Q211" s="89">
        <v>0</v>
      </c>
      <c r="R211" s="99">
        <f>VLOOKUP($B211,QualitativeNotes!B:C,2,FALSE)</f>
        <v>0</v>
      </c>
      <c r="S211" s="27"/>
      <c r="T211" s="27" t="s">
        <v>288</v>
      </c>
      <c r="U211" s="88" t="s">
        <v>287</v>
      </c>
      <c r="V211" s="16" t="s">
        <v>326</v>
      </c>
      <c r="W211" s="89">
        <v>0</v>
      </c>
      <c r="X211" s="99">
        <f>VLOOKUP($B211,QualitativeNotes!B:C,2,FALSE)</f>
        <v>0</v>
      </c>
    </row>
    <row r="212" spans="1:24" ht="87" x14ac:dyDescent="0.35">
      <c r="A212" s="107">
        <v>43921</v>
      </c>
      <c r="B212" s="108" t="s">
        <v>538</v>
      </c>
      <c r="C212" s="109" t="s">
        <v>119</v>
      </c>
      <c r="D212" s="109" t="s">
        <v>327</v>
      </c>
      <c r="E212" s="109" t="s">
        <v>9</v>
      </c>
      <c r="F212" s="27" t="s">
        <v>1</v>
      </c>
      <c r="G212" s="27"/>
      <c r="H212" s="27" t="s">
        <v>288</v>
      </c>
      <c r="I212" s="88" t="s">
        <v>287</v>
      </c>
      <c r="J212" s="16" t="s">
        <v>342</v>
      </c>
      <c r="K212" s="89">
        <v>0</v>
      </c>
      <c r="L212" s="99">
        <f>VLOOKUP(B212,QualitativeNotes!B:C,2,FALSE)</f>
        <v>0</v>
      </c>
      <c r="M212" s="27"/>
      <c r="N212" s="27" t="s">
        <v>288</v>
      </c>
      <c r="O212" s="88" t="s">
        <v>287</v>
      </c>
      <c r="P212" s="16" t="s">
        <v>342</v>
      </c>
      <c r="Q212" s="89">
        <v>0</v>
      </c>
      <c r="R212" s="99">
        <f>VLOOKUP($B212,QualitativeNotes!B:C,2,FALSE)</f>
        <v>0</v>
      </c>
      <c r="S212" s="27"/>
      <c r="T212" s="27" t="s">
        <v>288</v>
      </c>
      <c r="U212" s="88" t="s">
        <v>287</v>
      </c>
      <c r="V212" s="16" t="s">
        <v>342</v>
      </c>
      <c r="W212" s="89">
        <v>0</v>
      </c>
      <c r="X212" s="99">
        <f>VLOOKUP($B212,QualitativeNotes!B:C,2,FALSE)</f>
        <v>0</v>
      </c>
    </row>
    <row r="213" spans="1:24" ht="87" x14ac:dyDescent="0.35">
      <c r="A213" s="107">
        <v>43921</v>
      </c>
      <c r="B213" s="108" t="s">
        <v>538</v>
      </c>
      <c r="C213" s="109" t="s">
        <v>119</v>
      </c>
      <c r="D213" s="109" t="s">
        <v>327</v>
      </c>
      <c r="E213" s="109" t="s">
        <v>9</v>
      </c>
      <c r="F213" s="27" t="s">
        <v>1</v>
      </c>
      <c r="G213" s="27"/>
      <c r="H213" s="27" t="s">
        <v>288</v>
      </c>
      <c r="I213" s="88" t="s">
        <v>287</v>
      </c>
      <c r="J213" s="16" t="s">
        <v>326</v>
      </c>
      <c r="K213" s="89">
        <v>0</v>
      </c>
      <c r="L213" s="99">
        <f>VLOOKUP(B213,QualitativeNotes!B:C,2,FALSE)</f>
        <v>0</v>
      </c>
      <c r="M213" s="27"/>
      <c r="N213" s="27" t="s">
        <v>288</v>
      </c>
      <c r="O213" s="88" t="s">
        <v>287</v>
      </c>
      <c r="P213" s="16" t="s">
        <v>326</v>
      </c>
      <c r="Q213" s="89">
        <v>0</v>
      </c>
      <c r="R213" s="99">
        <f>VLOOKUP($B213,QualitativeNotes!B:C,2,FALSE)</f>
        <v>0</v>
      </c>
      <c r="S213" s="27"/>
      <c r="T213" s="27" t="s">
        <v>288</v>
      </c>
      <c r="U213" s="88" t="s">
        <v>287</v>
      </c>
      <c r="V213" s="16" t="s">
        <v>326</v>
      </c>
      <c r="W213" s="89">
        <v>0</v>
      </c>
      <c r="X213" s="99">
        <f>VLOOKUP($B213,QualitativeNotes!B:C,2,FALSE)</f>
        <v>0</v>
      </c>
    </row>
    <row r="214" spans="1:24" ht="101.5" x14ac:dyDescent="0.35">
      <c r="A214" s="107">
        <v>43921</v>
      </c>
      <c r="B214" s="108" t="s">
        <v>539</v>
      </c>
      <c r="C214" s="109" t="s">
        <v>119</v>
      </c>
      <c r="D214" s="109" t="s">
        <v>138</v>
      </c>
      <c r="E214" s="109" t="s">
        <v>9</v>
      </c>
      <c r="F214" s="27" t="s">
        <v>1</v>
      </c>
      <c r="G214" s="27"/>
      <c r="H214" s="27" t="s">
        <v>288</v>
      </c>
      <c r="I214" s="88" t="s">
        <v>287</v>
      </c>
      <c r="J214" s="16" t="s">
        <v>342</v>
      </c>
      <c r="K214" s="89">
        <v>0</v>
      </c>
      <c r="L214" s="99">
        <f>VLOOKUP(B214,QualitativeNotes!B:C,2,FALSE)</f>
        <v>0</v>
      </c>
      <c r="M214" s="27"/>
      <c r="N214" s="27" t="s">
        <v>288</v>
      </c>
      <c r="O214" s="88" t="s">
        <v>287</v>
      </c>
      <c r="P214" s="16" t="s">
        <v>342</v>
      </c>
      <c r="Q214" s="89">
        <v>0</v>
      </c>
      <c r="R214" s="99">
        <f>VLOOKUP($B214,QualitativeNotes!B:C,2,FALSE)</f>
        <v>0</v>
      </c>
      <c r="S214" s="27"/>
      <c r="T214" s="27" t="s">
        <v>288</v>
      </c>
      <c r="U214" s="88" t="s">
        <v>287</v>
      </c>
      <c r="V214" s="16" t="s">
        <v>342</v>
      </c>
      <c r="W214" s="89">
        <v>0</v>
      </c>
      <c r="X214" s="99">
        <f>VLOOKUP($B214,QualitativeNotes!B:C,2,FALSE)</f>
        <v>0</v>
      </c>
    </row>
    <row r="215" spans="1:24" ht="101.5" x14ac:dyDescent="0.35">
      <c r="A215" s="107">
        <v>43921</v>
      </c>
      <c r="B215" s="108" t="s">
        <v>539</v>
      </c>
      <c r="C215" s="109" t="s">
        <v>119</v>
      </c>
      <c r="D215" s="109" t="s">
        <v>138</v>
      </c>
      <c r="E215" s="109" t="s">
        <v>9</v>
      </c>
      <c r="F215" s="27" t="s">
        <v>1</v>
      </c>
      <c r="G215" s="27"/>
      <c r="H215" s="27" t="s">
        <v>288</v>
      </c>
      <c r="I215" s="88" t="s">
        <v>287</v>
      </c>
      <c r="J215" s="16" t="s">
        <v>326</v>
      </c>
      <c r="K215" s="89">
        <v>0</v>
      </c>
      <c r="L215" s="99">
        <f>VLOOKUP(B215,QualitativeNotes!B:C,2,FALSE)</f>
        <v>0</v>
      </c>
      <c r="M215" s="27"/>
      <c r="N215" s="27" t="s">
        <v>288</v>
      </c>
      <c r="O215" s="88" t="s">
        <v>287</v>
      </c>
      <c r="P215" s="16" t="s">
        <v>326</v>
      </c>
      <c r="Q215" s="89">
        <v>0</v>
      </c>
      <c r="R215" s="99">
        <f>VLOOKUP($B215,QualitativeNotes!B:C,2,FALSE)</f>
        <v>0</v>
      </c>
      <c r="S215" s="27"/>
      <c r="T215" s="27" t="s">
        <v>288</v>
      </c>
      <c r="U215" s="88" t="s">
        <v>287</v>
      </c>
      <c r="V215" s="16" t="s">
        <v>326</v>
      </c>
      <c r="W215" s="89">
        <v>0</v>
      </c>
      <c r="X215" s="99">
        <f>VLOOKUP($B215,QualitativeNotes!B:C,2,FALSE)</f>
        <v>0</v>
      </c>
    </row>
    <row r="216" spans="1:24" ht="101.5" x14ac:dyDescent="0.35">
      <c r="A216" s="107">
        <v>43921</v>
      </c>
      <c r="B216" s="108" t="s">
        <v>539</v>
      </c>
      <c r="C216" s="109" t="s">
        <v>119</v>
      </c>
      <c r="D216" s="109" t="s">
        <v>138</v>
      </c>
      <c r="E216" s="109" t="s">
        <v>9</v>
      </c>
      <c r="F216" s="27" t="s">
        <v>1</v>
      </c>
      <c r="G216" s="27"/>
      <c r="H216" s="27" t="s">
        <v>288</v>
      </c>
      <c r="I216" s="88" t="s">
        <v>287</v>
      </c>
      <c r="J216" s="16" t="s">
        <v>342</v>
      </c>
      <c r="K216" s="89">
        <v>0</v>
      </c>
      <c r="L216" s="99">
        <f>VLOOKUP(B216,QualitativeNotes!B:C,2,FALSE)</f>
        <v>0</v>
      </c>
      <c r="M216" s="27"/>
      <c r="N216" s="27" t="s">
        <v>288</v>
      </c>
      <c r="O216" s="88" t="s">
        <v>287</v>
      </c>
      <c r="P216" s="16" t="s">
        <v>342</v>
      </c>
      <c r="Q216" s="89">
        <v>0</v>
      </c>
      <c r="R216" s="99">
        <f>VLOOKUP($B216,QualitativeNotes!B:C,2,FALSE)</f>
        <v>0</v>
      </c>
      <c r="S216" s="27"/>
      <c r="T216" s="27" t="s">
        <v>288</v>
      </c>
      <c r="U216" s="88" t="s">
        <v>287</v>
      </c>
      <c r="V216" s="16" t="s">
        <v>342</v>
      </c>
      <c r="W216" s="89">
        <v>0</v>
      </c>
      <c r="X216" s="99">
        <f>VLOOKUP($B216,QualitativeNotes!B:C,2,FALSE)</f>
        <v>0</v>
      </c>
    </row>
    <row r="217" spans="1:24" ht="101.5" x14ac:dyDescent="0.35">
      <c r="A217" s="107">
        <v>43921</v>
      </c>
      <c r="B217" s="108" t="s">
        <v>539</v>
      </c>
      <c r="C217" s="109" t="s">
        <v>119</v>
      </c>
      <c r="D217" s="109" t="s">
        <v>138</v>
      </c>
      <c r="E217" s="109" t="s">
        <v>9</v>
      </c>
      <c r="F217" s="27" t="s">
        <v>1</v>
      </c>
      <c r="G217" s="27"/>
      <c r="H217" s="27" t="s">
        <v>288</v>
      </c>
      <c r="I217" s="88" t="s">
        <v>287</v>
      </c>
      <c r="J217" s="16" t="s">
        <v>326</v>
      </c>
      <c r="K217" s="89">
        <v>0</v>
      </c>
      <c r="L217" s="99">
        <f>VLOOKUP(B217,QualitativeNotes!B:C,2,FALSE)</f>
        <v>0</v>
      </c>
      <c r="M217" s="27"/>
      <c r="N217" s="27" t="s">
        <v>288</v>
      </c>
      <c r="O217" s="88" t="s">
        <v>287</v>
      </c>
      <c r="P217" s="16" t="s">
        <v>326</v>
      </c>
      <c r="Q217" s="89">
        <v>0</v>
      </c>
      <c r="R217" s="99">
        <f>VLOOKUP($B217,QualitativeNotes!B:C,2,FALSE)</f>
        <v>0</v>
      </c>
      <c r="S217" s="27"/>
      <c r="T217" s="27" t="s">
        <v>288</v>
      </c>
      <c r="U217" s="88" t="s">
        <v>287</v>
      </c>
      <c r="V217" s="16" t="s">
        <v>326</v>
      </c>
      <c r="W217" s="89">
        <v>0</v>
      </c>
      <c r="X217" s="99">
        <f>VLOOKUP($B217,QualitativeNotes!B:C,2,FALSE)</f>
        <v>0</v>
      </c>
    </row>
    <row r="218" spans="1:24" ht="58" x14ac:dyDescent="0.35">
      <c r="A218" s="107">
        <v>43921</v>
      </c>
      <c r="B218" s="108" t="s">
        <v>542</v>
      </c>
      <c r="C218" s="109" t="s">
        <v>119</v>
      </c>
      <c r="D218" s="109" t="s">
        <v>139</v>
      </c>
      <c r="E218" s="109" t="s">
        <v>45</v>
      </c>
      <c r="F218" s="27" t="s">
        <v>1</v>
      </c>
      <c r="G218" s="27"/>
      <c r="H218" s="27" t="s">
        <v>288</v>
      </c>
      <c r="I218" s="88" t="s">
        <v>287</v>
      </c>
      <c r="J218" s="16" t="s">
        <v>670</v>
      </c>
      <c r="K218" s="90">
        <v>5</v>
      </c>
      <c r="L218" s="99">
        <f>VLOOKUP(B218,QualitativeNotes!B:C,2,FALSE)</f>
        <v>0</v>
      </c>
      <c r="M218" s="27"/>
      <c r="N218" s="27" t="s">
        <v>288</v>
      </c>
      <c r="O218" s="88" t="s">
        <v>287</v>
      </c>
      <c r="P218" s="16" t="s">
        <v>670</v>
      </c>
      <c r="Q218" s="90">
        <v>5</v>
      </c>
      <c r="R218" s="99">
        <f>VLOOKUP($B218,QualitativeNotes!B:C,2,FALSE)</f>
        <v>0</v>
      </c>
      <c r="S218" s="27"/>
      <c r="T218" s="27" t="s">
        <v>288</v>
      </c>
      <c r="U218" s="88" t="s">
        <v>287</v>
      </c>
      <c r="V218" s="16" t="s">
        <v>670</v>
      </c>
      <c r="W218" s="90">
        <v>5</v>
      </c>
      <c r="X218" s="99">
        <f>VLOOKUP($B218,QualitativeNotes!B:C,2,FALSE)</f>
        <v>0</v>
      </c>
    </row>
    <row r="219" spans="1:24" ht="58" x14ac:dyDescent="0.35">
      <c r="A219" s="107">
        <v>43921</v>
      </c>
      <c r="B219" s="108" t="s">
        <v>542</v>
      </c>
      <c r="C219" s="109" t="s">
        <v>119</v>
      </c>
      <c r="D219" s="109" t="s">
        <v>139</v>
      </c>
      <c r="E219" s="109" t="s">
        <v>45</v>
      </c>
      <c r="F219" s="27" t="s">
        <v>1</v>
      </c>
      <c r="G219" s="27"/>
      <c r="H219" s="27" t="s">
        <v>288</v>
      </c>
      <c r="I219" s="88" t="s">
        <v>287</v>
      </c>
      <c r="J219" s="16" t="s">
        <v>328</v>
      </c>
      <c r="K219" s="90">
        <v>5</v>
      </c>
      <c r="L219" s="99">
        <f>VLOOKUP(B219,QualitativeNotes!B:C,2,FALSE)</f>
        <v>0</v>
      </c>
      <c r="M219" s="27"/>
      <c r="N219" s="27" t="s">
        <v>288</v>
      </c>
      <c r="O219" s="88" t="s">
        <v>287</v>
      </c>
      <c r="P219" s="16" t="s">
        <v>328</v>
      </c>
      <c r="Q219" s="90">
        <v>5</v>
      </c>
      <c r="R219" s="99">
        <f>VLOOKUP($B219,QualitativeNotes!B:C,2,FALSE)</f>
        <v>0</v>
      </c>
      <c r="S219" s="27"/>
      <c r="T219" s="27" t="s">
        <v>288</v>
      </c>
      <c r="U219" s="88" t="s">
        <v>287</v>
      </c>
      <c r="V219" s="16" t="s">
        <v>328</v>
      </c>
      <c r="W219" s="90">
        <v>5</v>
      </c>
      <c r="X219" s="99">
        <f>VLOOKUP($B219,QualitativeNotes!B:C,2,FALSE)</f>
        <v>0</v>
      </c>
    </row>
    <row r="220" spans="1:24" ht="72.5" x14ac:dyDescent="0.35">
      <c r="A220" s="107">
        <v>43921</v>
      </c>
      <c r="B220" s="108" t="s">
        <v>541</v>
      </c>
      <c r="C220" s="109" t="s">
        <v>119</v>
      </c>
      <c r="D220" s="109" t="s">
        <v>141</v>
      </c>
      <c r="E220" s="109" t="s">
        <v>9</v>
      </c>
      <c r="F220" s="27" t="s">
        <v>1</v>
      </c>
      <c r="G220" s="27"/>
      <c r="H220" s="27" t="s">
        <v>288</v>
      </c>
      <c r="I220" s="88" t="s">
        <v>287</v>
      </c>
      <c r="J220" s="16" t="s">
        <v>56</v>
      </c>
      <c r="K220" s="89">
        <v>0</v>
      </c>
      <c r="L220" s="99">
        <f>VLOOKUP(B220,QualitativeNotes!B:C,2,FALSE)</f>
        <v>0</v>
      </c>
      <c r="M220" s="27"/>
      <c r="N220" s="27" t="s">
        <v>288</v>
      </c>
      <c r="O220" s="88" t="s">
        <v>287</v>
      </c>
      <c r="P220" s="16" t="s">
        <v>56</v>
      </c>
      <c r="Q220" s="89">
        <v>0</v>
      </c>
      <c r="R220" s="99">
        <f>VLOOKUP($B220,QualitativeNotes!B:C,2,FALSE)</f>
        <v>0</v>
      </c>
      <c r="S220" s="27"/>
      <c r="T220" s="27" t="s">
        <v>288</v>
      </c>
      <c r="U220" s="88" t="s">
        <v>287</v>
      </c>
      <c r="V220" s="16" t="s">
        <v>56</v>
      </c>
      <c r="W220" s="89">
        <v>0</v>
      </c>
      <c r="X220" s="99">
        <f>VLOOKUP($B220,QualitativeNotes!B:C,2,FALSE)</f>
        <v>0</v>
      </c>
    </row>
    <row r="221" spans="1:24" ht="72.5" x14ac:dyDescent="0.35">
      <c r="A221" s="107">
        <v>43921</v>
      </c>
      <c r="B221" s="108" t="s">
        <v>541</v>
      </c>
      <c r="C221" s="109" t="s">
        <v>119</v>
      </c>
      <c r="D221" s="109" t="s">
        <v>141</v>
      </c>
      <c r="E221" s="109" t="s">
        <v>9</v>
      </c>
      <c r="F221" s="27" t="s">
        <v>1</v>
      </c>
      <c r="G221" s="27"/>
      <c r="H221" s="27" t="s">
        <v>288</v>
      </c>
      <c r="I221" s="88" t="s">
        <v>287</v>
      </c>
      <c r="J221" s="16" t="s">
        <v>56</v>
      </c>
      <c r="K221" s="89">
        <v>0</v>
      </c>
      <c r="L221" s="99">
        <f>VLOOKUP(B221,QualitativeNotes!B:C,2,FALSE)</f>
        <v>0</v>
      </c>
      <c r="M221" s="27"/>
      <c r="N221" s="27" t="s">
        <v>288</v>
      </c>
      <c r="O221" s="88" t="s">
        <v>287</v>
      </c>
      <c r="P221" s="16" t="s">
        <v>56</v>
      </c>
      <c r="Q221" s="89">
        <v>0</v>
      </c>
      <c r="R221" s="99">
        <f>VLOOKUP($B221,QualitativeNotes!B:C,2,FALSE)</f>
        <v>0</v>
      </c>
      <c r="S221" s="27"/>
      <c r="T221" s="27" t="s">
        <v>288</v>
      </c>
      <c r="U221" s="88" t="s">
        <v>287</v>
      </c>
      <c r="V221" s="16" t="s">
        <v>56</v>
      </c>
      <c r="W221" s="89">
        <v>0</v>
      </c>
      <c r="X221" s="99">
        <f>VLOOKUP($B221,QualitativeNotes!B:C,2,FALSE)</f>
        <v>0</v>
      </c>
    </row>
    <row r="222" spans="1:24" ht="43.5" x14ac:dyDescent="0.35">
      <c r="A222" s="107">
        <v>43921</v>
      </c>
      <c r="B222" s="108" t="s">
        <v>423</v>
      </c>
      <c r="C222" s="109" t="s">
        <v>142</v>
      </c>
      <c r="D222" s="109" t="s">
        <v>143</v>
      </c>
      <c r="E222" s="109" t="s">
        <v>64</v>
      </c>
      <c r="F222" s="27" t="s">
        <v>668</v>
      </c>
      <c r="G222" s="27"/>
      <c r="H222" s="27" t="s">
        <v>288</v>
      </c>
      <c r="I222" s="88" t="s">
        <v>287</v>
      </c>
      <c r="J222" s="16"/>
      <c r="K222" s="91">
        <v>0.5</v>
      </c>
      <c r="L222" s="99">
        <f>VLOOKUP(B222,QualitativeNotes!B:C,2,FALSE)</f>
        <v>0</v>
      </c>
      <c r="M222" s="27"/>
      <c r="N222" s="27" t="s">
        <v>288</v>
      </c>
      <c r="O222" s="88" t="s">
        <v>287</v>
      </c>
      <c r="P222" s="16"/>
      <c r="Q222" s="91">
        <v>0.5</v>
      </c>
      <c r="R222" s="99">
        <f>VLOOKUP($B222,QualitativeNotes!B:C,2,FALSE)</f>
        <v>0</v>
      </c>
      <c r="S222" s="27"/>
      <c r="T222" s="27" t="s">
        <v>288</v>
      </c>
      <c r="U222" s="88" t="s">
        <v>287</v>
      </c>
      <c r="V222" s="16"/>
      <c r="W222" s="91">
        <v>0.5</v>
      </c>
      <c r="X222" s="99">
        <f>VLOOKUP($B222,QualitativeNotes!B:C,2,FALSE)</f>
        <v>0</v>
      </c>
    </row>
    <row r="223" spans="1:24" ht="43.5" x14ac:dyDescent="0.35">
      <c r="A223" s="107">
        <v>43921</v>
      </c>
      <c r="B223" s="108" t="s">
        <v>424</v>
      </c>
      <c r="C223" s="109" t="s">
        <v>142</v>
      </c>
      <c r="D223" s="109" t="s">
        <v>144</v>
      </c>
      <c r="E223" s="109" t="s">
        <v>64</v>
      </c>
      <c r="F223" s="27" t="s">
        <v>668</v>
      </c>
      <c r="G223" s="27"/>
      <c r="H223" s="27" t="s">
        <v>288</v>
      </c>
      <c r="I223" s="88" t="s">
        <v>287</v>
      </c>
      <c r="J223" s="16"/>
      <c r="K223" s="91">
        <v>0.75</v>
      </c>
      <c r="L223" s="99">
        <f>VLOOKUP(B223,QualitativeNotes!B:C,2,FALSE)</f>
        <v>0</v>
      </c>
      <c r="M223" s="27"/>
      <c r="N223" s="27" t="s">
        <v>288</v>
      </c>
      <c r="O223" s="88" t="s">
        <v>287</v>
      </c>
      <c r="P223" s="16"/>
      <c r="Q223" s="91">
        <v>0.75</v>
      </c>
      <c r="R223" s="99">
        <f>VLOOKUP($B223,QualitativeNotes!B:C,2,FALSE)</f>
        <v>0</v>
      </c>
      <c r="S223" s="27"/>
      <c r="T223" s="27" t="s">
        <v>288</v>
      </c>
      <c r="U223" s="88" t="s">
        <v>287</v>
      </c>
      <c r="V223" s="16"/>
      <c r="W223" s="91">
        <v>0.75</v>
      </c>
      <c r="X223" s="99">
        <f>VLOOKUP($B223,QualitativeNotes!B:C,2,FALSE)</f>
        <v>0</v>
      </c>
    </row>
    <row r="224" spans="1:24" ht="43.5" x14ac:dyDescent="0.35">
      <c r="A224" s="107">
        <v>43921</v>
      </c>
      <c r="B224" s="108" t="s">
        <v>425</v>
      </c>
      <c r="C224" s="109" t="s">
        <v>142</v>
      </c>
      <c r="D224" s="109" t="s">
        <v>145</v>
      </c>
      <c r="E224" s="109" t="s">
        <v>64</v>
      </c>
      <c r="F224" s="27" t="s">
        <v>668</v>
      </c>
      <c r="G224" s="27"/>
      <c r="H224" s="27" t="s">
        <v>288</v>
      </c>
      <c r="I224" s="88" t="s">
        <v>287</v>
      </c>
      <c r="J224" s="16"/>
      <c r="K224" s="91">
        <v>0.6</v>
      </c>
      <c r="L224" s="99">
        <f>VLOOKUP(B224,QualitativeNotes!B:C,2,FALSE)</f>
        <v>0</v>
      </c>
      <c r="M224" s="27"/>
      <c r="N224" s="27" t="s">
        <v>288</v>
      </c>
      <c r="O224" s="88" t="s">
        <v>287</v>
      </c>
      <c r="P224" s="16"/>
      <c r="Q224" s="91">
        <v>0.6</v>
      </c>
      <c r="R224" s="99">
        <f>VLOOKUP($B224,QualitativeNotes!B:C,2,FALSE)</f>
        <v>0</v>
      </c>
      <c r="S224" s="27"/>
      <c r="T224" s="27" t="s">
        <v>288</v>
      </c>
      <c r="U224" s="88" t="s">
        <v>287</v>
      </c>
      <c r="V224" s="16"/>
      <c r="W224" s="91">
        <v>0.6</v>
      </c>
      <c r="X224" s="99">
        <f>VLOOKUP($B224,QualitativeNotes!B:C,2,FALSE)</f>
        <v>0</v>
      </c>
    </row>
    <row r="225" spans="1:24" ht="43.5" x14ac:dyDescent="0.35">
      <c r="A225" s="107">
        <v>43921</v>
      </c>
      <c r="B225" s="108" t="s">
        <v>426</v>
      </c>
      <c r="C225" s="109" t="s">
        <v>146</v>
      </c>
      <c r="D225" s="109" t="s">
        <v>147</v>
      </c>
      <c r="E225" s="109" t="s">
        <v>64</v>
      </c>
      <c r="F225" s="27" t="s">
        <v>668</v>
      </c>
      <c r="G225" s="27"/>
      <c r="H225" s="27" t="s">
        <v>288</v>
      </c>
      <c r="I225" s="88" t="s">
        <v>287</v>
      </c>
      <c r="J225" s="16"/>
      <c r="K225" s="91">
        <v>0.1</v>
      </c>
      <c r="L225" s="99">
        <f>VLOOKUP(B225,QualitativeNotes!B:C,2,FALSE)</f>
        <v>0</v>
      </c>
      <c r="M225" s="27"/>
      <c r="N225" s="27" t="s">
        <v>288</v>
      </c>
      <c r="O225" s="88" t="s">
        <v>287</v>
      </c>
      <c r="P225" s="16"/>
      <c r="Q225" s="91">
        <v>0.1</v>
      </c>
      <c r="R225" s="99">
        <f>VLOOKUP($B225,QualitativeNotes!B:C,2,FALSE)</f>
        <v>0</v>
      </c>
      <c r="S225" s="27"/>
      <c r="T225" s="27" t="s">
        <v>288</v>
      </c>
      <c r="U225" s="88" t="s">
        <v>287</v>
      </c>
      <c r="V225" s="16"/>
      <c r="W225" s="91">
        <v>0.1</v>
      </c>
      <c r="X225" s="99">
        <f>VLOOKUP($B225,QualitativeNotes!B:C,2,FALSE)</f>
        <v>0</v>
      </c>
    </row>
    <row r="226" spans="1:24" ht="43.5" x14ac:dyDescent="0.35">
      <c r="A226" s="107">
        <v>43921</v>
      </c>
      <c r="B226" s="108" t="s">
        <v>427</v>
      </c>
      <c r="C226" s="109" t="s">
        <v>146</v>
      </c>
      <c r="D226" s="109" t="s">
        <v>148</v>
      </c>
      <c r="E226" s="109" t="s">
        <v>64</v>
      </c>
      <c r="F226" s="27" t="s">
        <v>668</v>
      </c>
      <c r="G226" s="27"/>
      <c r="H226" s="27" t="s">
        <v>288</v>
      </c>
      <c r="I226" s="88" t="s">
        <v>287</v>
      </c>
      <c r="J226" s="16"/>
      <c r="K226" s="91">
        <v>0.5</v>
      </c>
      <c r="L226" s="99">
        <f>VLOOKUP(B226,QualitativeNotes!B:C,2,FALSE)</f>
        <v>0</v>
      </c>
      <c r="M226" s="27"/>
      <c r="N226" s="27" t="s">
        <v>288</v>
      </c>
      <c r="O226" s="88" t="s">
        <v>287</v>
      </c>
      <c r="P226" s="16"/>
      <c r="Q226" s="91">
        <v>0.5</v>
      </c>
      <c r="R226" s="99">
        <f>VLOOKUP($B226,QualitativeNotes!B:C,2,FALSE)</f>
        <v>0</v>
      </c>
      <c r="S226" s="27"/>
      <c r="T226" s="27" t="s">
        <v>288</v>
      </c>
      <c r="U226" s="88" t="s">
        <v>287</v>
      </c>
      <c r="V226" s="16"/>
      <c r="W226" s="91">
        <v>0.5</v>
      </c>
      <c r="X226" s="99">
        <f>VLOOKUP($B226,QualitativeNotes!B:C,2,FALSE)</f>
        <v>0</v>
      </c>
    </row>
    <row r="227" spans="1:24" ht="43.5" x14ac:dyDescent="0.35">
      <c r="A227" s="107">
        <v>43921</v>
      </c>
      <c r="B227" s="108" t="s">
        <v>428</v>
      </c>
      <c r="C227" s="109" t="s">
        <v>146</v>
      </c>
      <c r="D227" s="109" t="s">
        <v>149</v>
      </c>
      <c r="E227" s="109" t="s">
        <v>64</v>
      </c>
      <c r="F227" s="27" t="s">
        <v>668</v>
      </c>
      <c r="G227" s="27"/>
      <c r="H227" s="27" t="s">
        <v>288</v>
      </c>
      <c r="I227" s="88" t="s">
        <v>287</v>
      </c>
      <c r="J227" s="16"/>
      <c r="K227" s="91">
        <v>0.75</v>
      </c>
      <c r="L227" s="99">
        <f>VLOOKUP(B227,QualitativeNotes!B:C,2,FALSE)</f>
        <v>0</v>
      </c>
      <c r="M227" s="27"/>
      <c r="N227" s="27" t="s">
        <v>288</v>
      </c>
      <c r="O227" s="88" t="s">
        <v>287</v>
      </c>
      <c r="P227" s="16"/>
      <c r="Q227" s="91">
        <v>0.75</v>
      </c>
      <c r="R227" s="99">
        <f>VLOOKUP($B227,QualitativeNotes!B:C,2,FALSE)</f>
        <v>0</v>
      </c>
      <c r="S227" s="27"/>
      <c r="T227" s="27" t="s">
        <v>288</v>
      </c>
      <c r="U227" s="88" t="s">
        <v>287</v>
      </c>
      <c r="V227" s="16"/>
      <c r="W227" s="91">
        <v>0.75</v>
      </c>
      <c r="X227" s="99">
        <f>VLOOKUP($B227,QualitativeNotes!B:C,2,FALSE)</f>
        <v>0</v>
      </c>
    </row>
    <row r="228" spans="1:24" ht="29" x14ac:dyDescent="0.35">
      <c r="A228" s="107">
        <v>43921</v>
      </c>
      <c r="B228" s="108" t="s">
        <v>429</v>
      </c>
      <c r="C228" s="109" t="s">
        <v>150</v>
      </c>
      <c r="D228" s="109" t="s">
        <v>151</v>
      </c>
      <c r="E228" s="109" t="s">
        <v>43</v>
      </c>
      <c r="F228" s="27" t="s">
        <v>668</v>
      </c>
      <c r="G228" s="27"/>
      <c r="H228" s="27" t="s">
        <v>288</v>
      </c>
      <c r="I228" s="88" t="s">
        <v>287</v>
      </c>
      <c r="J228" s="16"/>
      <c r="K228" s="26" t="s">
        <v>303</v>
      </c>
      <c r="L228" s="99">
        <f>VLOOKUP(B228,QualitativeNotes!B:C,2,FALSE)</f>
        <v>0</v>
      </c>
      <c r="M228" s="27"/>
      <c r="N228" s="27" t="s">
        <v>288</v>
      </c>
      <c r="O228" s="88" t="s">
        <v>287</v>
      </c>
      <c r="P228" s="16"/>
      <c r="Q228" s="26" t="s">
        <v>303</v>
      </c>
      <c r="R228" s="99">
        <f>VLOOKUP($B228,QualitativeNotes!B:C,2,FALSE)</f>
        <v>0</v>
      </c>
      <c r="S228" s="27"/>
      <c r="T228" s="27" t="s">
        <v>288</v>
      </c>
      <c r="U228" s="88" t="s">
        <v>287</v>
      </c>
      <c r="V228" s="16"/>
      <c r="W228" s="26" t="s">
        <v>303</v>
      </c>
      <c r="X228" s="99">
        <f>VLOOKUP($B228,QualitativeNotes!B:C,2,FALSE)</f>
        <v>0</v>
      </c>
    </row>
    <row r="229" spans="1:24" ht="29" x14ac:dyDescent="0.35">
      <c r="A229" s="107">
        <v>43921</v>
      </c>
      <c r="B229" s="108" t="s">
        <v>430</v>
      </c>
      <c r="C229" s="109" t="s">
        <v>150</v>
      </c>
      <c r="D229" s="109" t="s">
        <v>153</v>
      </c>
      <c r="E229" s="109" t="s">
        <v>43</v>
      </c>
      <c r="F229" s="27" t="s">
        <v>668</v>
      </c>
      <c r="G229" s="27"/>
      <c r="H229" s="27" t="s">
        <v>288</v>
      </c>
      <c r="I229" s="88" t="s">
        <v>287</v>
      </c>
      <c r="J229" s="16"/>
      <c r="K229" s="26" t="s">
        <v>303</v>
      </c>
      <c r="L229" s="99">
        <f>VLOOKUP(B229,QualitativeNotes!B:C,2,FALSE)</f>
        <v>0</v>
      </c>
      <c r="M229" s="27"/>
      <c r="N229" s="27" t="s">
        <v>288</v>
      </c>
      <c r="O229" s="88" t="s">
        <v>287</v>
      </c>
      <c r="P229" s="16"/>
      <c r="Q229" s="26" t="s">
        <v>303</v>
      </c>
      <c r="R229" s="99">
        <f>VLOOKUP($B229,QualitativeNotes!B:C,2,FALSE)</f>
        <v>0</v>
      </c>
      <c r="S229" s="27"/>
      <c r="T229" s="27" t="s">
        <v>288</v>
      </c>
      <c r="U229" s="88" t="s">
        <v>287</v>
      </c>
      <c r="V229" s="16"/>
      <c r="W229" s="26" t="s">
        <v>303</v>
      </c>
      <c r="X229" s="99">
        <f>VLOOKUP($B229,QualitativeNotes!B:C,2,FALSE)</f>
        <v>0</v>
      </c>
    </row>
    <row r="230" spans="1:24" ht="29" x14ac:dyDescent="0.35">
      <c r="A230" s="107">
        <v>43921</v>
      </c>
      <c r="B230" s="108" t="s">
        <v>431</v>
      </c>
      <c r="C230" s="109" t="s">
        <v>150</v>
      </c>
      <c r="D230" s="109" t="s">
        <v>154</v>
      </c>
      <c r="E230" s="109" t="s">
        <v>43</v>
      </c>
      <c r="F230" s="27" t="s">
        <v>668</v>
      </c>
      <c r="G230" s="27"/>
      <c r="H230" s="27" t="s">
        <v>288</v>
      </c>
      <c r="I230" s="88" t="s">
        <v>287</v>
      </c>
      <c r="J230" s="16"/>
      <c r="K230" s="26" t="s">
        <v>303</v>
      </c>
      <c r="L230" s="99">
        <f>VLOOKUP(B230,QualitativeNotes!B:C,2,FALSE)</f>
        <v>0</v>
      </c>
      <c r="M230" s="27"/>
      <c r="N230" s="27" t="s">
        <v>288</v>
      </c>
      <c r="O230" s="88" t="s">
        <v>287</v>
      </c>
      <c r="P230" s="16"/>
      <c r="Q230" s="26" t="s">
        <v>303</v>
      </c>
      <c r="R230" s="99">
        <f>VLOOKUP($B230,QualitativeNotes!B:C,2,FALSE)</f>
        <v>0</v>
      </c>
      <c r="S230" s="27"/>
      <c r="T230" s="27" t="s">
        <v>288</v>
      </c>
      <c r="U230" s="88" t="s">
        <v>287</v>
      </c>
      <c r="V230" s="16"/>
      <c r="W230" s="26" t="s">
        <v>303</v>
      </c>
      <c r="X230" s="99">
        <f>VLOOKUP($B230,QualitativeNotes!B:C,2,FALSE)</f>
        <v>0</v>
      </c>
    </row>
    <row r="231" spans="1:24" ht="29" x14ac:dyDescent="0.35">
      <c r="A231" s="107">
        <v>43921</v>
      </c>
      <c r="B231" s="108" t="s">
        <v>432</v>
      </c>
      <c r="C231" s="109" t="s">
        <v>150</v>
      </c>
      <c r="D231" s="109" t="s">
        <v>155</v>
      </c>
      <c r="E231" s="109" t="s">
        <v>43</v>
      </c>
      <c r="F231" s="27" t="s">
        <v>668</v>
      </c>
      <c r="G231" s="27"/>
      <c r="H231" s="27" t="s">
        <v>288</v>
      </c>
      <c r="I231" s="88" t="s">
        <v>287</v>
      </c>
      <c r="J231" s="16"/>
      <c r="K231" s="26" t="s">
        <v>303</v>
      </c>
      <c r="L231" s="99">
        <f>VLOOKUP(B231,QualitativeNotes!B:C,2,FALSE)</f>
        <v>0</v>
      </c>
      <c r="M231" s="27"/>
      <c r="N231" s="27" t="s">
        <v>288</v>
      </c>
      <c r="O231" s="88" t="s">
        <v>287</v>
      </c>
      <c r="P231" s="16"/>
      <c r="Q231" s="26" t="s">
        <v>303</v>
      </c>
      <c r="R231" s="99">
        <f>VLOOKUP($B231,QualitativeNotes!B:C,2,FALSE)</f>
        <v>0</v>
      </c>
      <c r="S231" s="27"/>
      <c r="T231" s="27" t="s">
        <v>288</v>
      </c>
      <c r="U231" s="88" t="s">
        <v>287</v>
      </c>
      <c r="V231" s="16"/>
      <c r="W231" s="26" t="s">
        <v>303</v>
      </c>
      <c r="X231" s="99">
        <f>VLOOKUP($B231,QualitativeNotes!B:C,2,FALSE)</f>
        <v>0</v>
      </c>
    </row>
    <row r="232" spans="1:24" ht="43.5" x14ac:dyDescent="0.35">
      <c r="A232" s="107">
        <v>43921</v>
      </c>
      <c r="B232" s="108" t="s">
        <v>433</v>
      </c>
      <c r="C232" s="109" t="s">
        <v>150</v>
      </c>
      <c r="D232" s="109" t="s">
        <v>157</v>
      </c>
      <c r="E232" s="109" t="s">
        <v>43</v>
      </c>
      <c r="F232" s="27" t="s">
        <v>668</v>
      </c>
      <c r="G232" s="27"/>
      <c r="H232" s="27" t="s">
        <v>288</v>
      </c>
      <c r="I232" s="88" t="s">
        <v>287</v>
      </c>
      <c r="J232" s="16"/>
      <c r="K232" s="26" t="s">
        <v>303</v>
      </c>
      <c r="L232" s="99">
        <f>VLOOKUP(B232,QualitativeNotes!B:C,2,FALSE)</f>
        <v>0</v>
      </c>
      <c r="M232" s="27"/>
      <c r="N232" s="27" t="s">
        <v>288</v>
      </c>
      <c r="O232" s="88" t="s">
        <v>287</v>
      </c>
      <c r="P232" s="16"/>
      <c r="Q232" s="26" t="s">
        <v>303</v>
      </c>
      <c r="R232" s="99">
        <f>VLOOKUP($B232,QualitativeNotes!B:C,2,FALSE)</f>
        <v>0</v>
      </c>
      <c r="S232" s="27"/>
      <c r="T232" s="27" t="s">
        <v>288</v>
      </c>
      <c r="U232" s="88" t="s">
        <v>287</v>
      </c>
      <c r="V232" s="16"/>
      <c r="W232" s="26" t="s">
        <v>303</v>
      </c>
      <c r="X232" s="99">
        <f>VLOOKUP($B232,QualitativeNotes!B:C,2,FALSE)</f>
        <v>0</v>
      </c>
    </row>
    <row r="233" spans="1:24" ht="58" x14ac:dyDescent="0.35">
      <c r="A233" s="107">
        <v>43921</v>
      </c>
      <c r="B233" s="108" t="s">
        <v>434</v>
      </c>
      <c r="C233" s="109" t="s">
        <v>158</v>
      </c>
      <c r="D233" s="109" t="s">
        <v>159</v>
      </c>
      <c r="E233" s="109" t="s">
        <v>64</v>
      </c>
      <c r="F233" s="27" t="s">
        <v>668</v>
      </c>
      <c r="G233" s="27"/>
      <c r="H233" s="27" t="s">
        <v>288</v>
      </c>
      <c r="I233" s="88" t="s">
        <v>287</v>
      </c>
      <c r="J233" s="16"/>
      <c r="K233" s="91">
        <v>0.85229999999999995</v>
      </c>
      <c r="L233" s="99">
        <f>VLOOKUP(B233,QualitativeNotes!B:C,2,FALSE)</f>
        <v>0</v>
      </c>
      <c r="M233" s="27"/>
      <c r="N233" s="27" t="s">
        <v>288</v>
      </c>
      <c r="O233" s="88" t="s">
        <v>287</v>
      </c>
      <c r="P233" s="16"/>
      <c r="Q233" s="91">
        <v>0.85229999999999995</v>
      </c>
      <c r="R233" s="99">
        <f>VLOOKUP($B233,QualitativeNotes!B:C,2,FALSE)</f>
        <v>0</v>
      </c>
      <c r="S233" s="27"/>
      <c r="T233" s="27" t="s">
        <v>288</v>
      </c>
      <c r="U233" s="88" t="s">
        <v>287</v>
      </c>
      <c r="V233" s="16"/>
      <c r="W233" s="91">
        <v>0.85229999999999995</v>
      </c>
      <c r="X233" s="99">
        <f>VLOOKUP($B233,QualitativeNotes!B:C,2,FALSE)</f>
        <v>0</v>
      </c>
    </row>
    <row r="234" spans="1:24" ht="58" x14ac:dyDescent="0.35">
      <c r="A234" s="107">
        <v>43921</v>
      </c>
      <c r="B234" s="108" t="s">
        <v>435</v>
      </c>
      <c r="C234" s="109" t="s">
        <v>158</v>
      </c>
      <c r="D234" s="109" t="s">
        <v>160</v>
      </c>
      <c r="E234" s="109" t="s">
        <v>64</v>
      </c>
      <c r="F234" s="27" t="s">
        <v>668</v>
      </c>
      <c r="G234" s="27"/>
      <c r="H234" s="27" t="s">
        <v>288</v>
      </c>
      <c r="I234" s="88" t="s">
        <v>287</v>
      </c>
      <c r="J234" s="16"/>
      <c r="K234" s="91">
        <v>0.85229999999999995</v>
      </c>
      <c r="L234" s="99">
        <f>VLOOKUP(B234,QualitativeNotes!B:C,2,FALSE)</f>
        <v>0</v>
      </c>
      <c r="M234" s="27"/>
      <c r="N234" s="27" t="s">
        <v>288</v>
      </c>
      <c r="O234" s="88" t="s">
        <v>287</v>
      </c>
      <c r="P234" s="16"/>
      <c r="Q234" s="91">
        <v>0.85229999999999995</v>
      </c>
      <c r="R234" s="99">
        <f>VLOOKUP($B234,QualitativeNotes!B:C,2,FALSE)</f>
        <v>0</v>
      </c>
      <c r="S234" s="27"/>
      <c r="T234" s="27" t="s">
        <v>288</v>
      </c>
      <c r="U234" s="88" t="s">
        <v>287</v>
      </c>
      <c r="V234" s="16"/>
      <c r="W234" s="91">
        <v>0.85229999999999995</v>
      </c>
      <c r="X234" s="99">
        <f>VLOOKUP($B234,QualitativeNotes!B:C,2,FALSE)</f>
        <v>0</v>
      </c>
    </row>
    <row r="235" spans="1:24" ht="58" x14ac:dyDescent="0.35">
      <c r="A235" s="107">
        <v>43921</v>
      </c>
      <c r="B235" s="108" t="s">
        <v>436</v>
      </c>
      <c r="C235" s="109" t="s">
        <v>158</v>
      </c>
      <c r="D235" s="109" t="s">
        <v>161</v>
      </c>
      <c r="E235" s="109" t="s">
        <v>64</v>
      </c>
      <c r="F235" s="27" t="s">
        <v>668</v>
      </c>
      <c r="G235" s="27"/>
      <c r="H235" s="27" t="s">
        <v>288</v>
      </c>
      <c r="I235" s="88" t="s">
        <v>287</v>
      </c>
      <c r="J235" s="16"/>
      <c r="K235" s="91">
        <v>0.85229999999999995</v>
      </c>
      <c r="L235" s="99">
        <f>VLOOKUP(B235,QualitativeNotes!B:C,2,FALSE)</f>
        <v>0</v>
      </c>
      <c r="M235" s="27"/>
      <c r="N235" s="27" t="s">
        <v>288</v>
      </c>
      <c r="O235" s="88" t="s">
        <v>287</v>
      </c>
      <c r="P235" s="16"/>
      <c r="Q235" s="91">
        <v>0.85229999999999995</v>
      </c>
      <c r="R235" s="99">
        <f>VLOOKUP($B235,QualitativeNotes!B:C,2,FALSE)</f>
        <v>0</v>
      </c>
      <c r="S235" s="27"/>
      <c r="T235" s="27" t="s">
        <v>288</v>
      </c>
      <c r="U235" s="88" t="s">
        <v>287</v>
      </c>
      <c r="V235" s="16"/>
      <c r="W235" s="91">
        <v>0.85229999999999995</v>
      </c>
      <c r="X235" s="99">
        <f>VLOOKUP($B235,QualitativeNotes!B:C,2,FALSE)</f>
        <v>0</v>
      </c>
    </row>
    <row r="236" spans="1:24" ht="58" x14ac:dyDescent="0.35">
      <c r="A236" s="107">
        <v>43921</v>
      </c>
      <c r="B236" s="108" t="s">
        <v>437</v>
      </c>
      <c r="C236" s="109" t="s">
        <v>158</v>
      </c>
      <c r="D236" s="109" t="s">
        <v>162</v>
      </c>
      <c r="E236" s="109" t="s">
        <v>64</v>
      </c>
      <c r="F236" s="27" t="s">
        <v>668</v>
      </c>
      <c r="G236" s="27"/>
      <c r="H236" s="27" t="s">
        <v>288</v>
      </c>
      <c r="I236" s="88" t="s">
        <v>287</v>
      </c>
      <c r="J236" s="16"/>
      <c r="K236" s="91">
        <v>0.85229999999999995</v>
      </c>
      <c r="L236" s="99">
        <f>VLOOKUP(B236,QualitativeNotes!B:C,2,FALSE)</f>
        <v>0</v>
      </c>
      <c r="M236" s="27"/>
      <c r="N236" s="27" t="s">
        <v>288</v>
      </c>
      <c r="O236" s="88" t="s">
        <v>287</v>
      </c>
      <c r="P236" s="16"/>
      <c r="Q236" s="91">
        <v>0.85229999999999995</v>
      </c>
      <c r="R236" s="99">
        <f>VLOOKUP($B236,QualitativeNotes!B:C,2,FALSE)</f>
        <v>0</v>
      </c>
      <c r="S236" s="27"/>
      <c r="T236" s="27" t="s">
        <v>288</v>
      </c>
      <c r="U236" s="88" t="s">
        <v>287</v>
      </c>
      <c r="V236" s="16"/>
      <c r="W236" s="91">
        <v>0.85229999999999995</v>
      </c>
      <c r="X236" s="99">
        <f>VLOOKUP($B236,QualitativeNotes!B:C,2,FALSE)</f>
        <v>0</v>
      </c>
    </row>
    <row r="237" spans="1:24" x14ac:dyDescent="0.35">
      <c r="A237" s="107">
        <v>43921</v>
      </c>
      <c r="B237" s="108" t="s">
        <v>438</v>
      </c>
      <c r="C237" s="109" t="s">
        <v>163</v>
      </c>
      <c r="D237" s="109" t="s">
        <v>164</v>
      </c>
      <c r="E237" s="109" t="s">
        <v>9</v>
      </c>
      <c r="F237" s="27" t="s">
        <v>668</v>
      </c>
      <c r="G237" s="27"/>
      <c r="H237" s="27" t="s">
        <v>288</v>
      </c>
      <c r="I237" s="88" t="s">
        <v>287</v>
      </c>
      <c r="J237" s="16"/>
      <c r="K237" s="89">
        <v>1000000</v>
      </c>
      <c r="L237" s="99">
        <f>VLOOKUP(B237,QualitativeNotes!B:C,2,FALSE)</f>
        <v>0</v>
      </c>
      <c r="M237" s="27"/>
      <c r="N237" s="27" t="s">
        <v>288</v>
      </c>
      <c r="O237" s="88" t="s">
        <v>287</v>
      </c>
      <c r="P237" s="16"/>
      <c r="Q237" s="89">
        <v>1000000</v>
      </c>
      <c r="R237" s="99">
        <f>VLOOKUP($B237,QualitativeNotes!B:C,2,FALSE)</f>
        <v>0</v>
      </c>
      <c r="S237" s="27"/>
      <c r="T237" s="27" t="s">
        <v>288</v>
      </c>
      <c r="U237" s="88" t="s">
        <v>287</v>
      </c>
      <c r="V237" s="16"/>
      <c r="W237" s="89">
        <v>1000000</v>
      </c>
      <c r="X237" s="99">
        <f>VLOOKUP($B237,QualitativeNotes!B:C,2,FALSE)</f>
        <v>0</v>
      </c>
    </row>
    <row r="238" spans="1:24" x14ac:dyDescent="0.35">
      <c r="A238" s="107">
        <v>43921</v>
      </c>
      <c r="B238" s="108" t="s">
        <v>439</v>
      </c>
      <c r="C238" s="109" t="s">
        <v>163</v>
      </c>
      <c r="D238" s="109" t="s">
        <v>166</v>
      </c>
      <c r="E238" s="109" t="s">
        <v>9</v>
      </c>
      <c r="F238" s="27" t="s">
        <v>668</v>
      </c>
      <c r="G238" s="27"/>
      <c r="H238" s="27" t="s">
        <v>288</v>
      </c>
      <c r="I238" s="88" t="s">
        <v>287</v>
      </c>
      <c r="J238" s="16"/>
      <c r="K238" s="89">
        <v>1000000</v>
      </c>
      <c r="L238" s="99">
        <f>VLOOKUP(B238,QualitativeNotes!B:C,2,FALSE)</f>
        <v>0</v>
      </c>
      <c r="M238" s="27"/>
      <c r="N238" s="27" t="s">
        <v>288</v>
      </c>
      <c r="O238" s="88" t="s">
        <v>287</v>
      </c>
      <c r="P238" s="16"/>
      <c r="Q238" s="89">
        <v>1000000</v>
      </c>
      <c r="R238" s="99">
        <f>VLOOKUP($B238,QualitativeNotes!B:C,2,FALSE)</f>
        <v>0</v>
      </c>
      <c r="S238" s="27"/>
      <c r="T238" s="27" t="s">
        <v>288</v>
      </c>
      <c r="U238" s="88" t="s">
        <v>287</v>
      </c>
      <c r="V238" s="16"/>
      <c r="W238" s="89">
        <v>1000000</v>
      </c>
      <c r="X238" s="99">
        <f>VLOOKUP($B238,QualitativeNotes!B:C,2,FALSE)</f>
        <v>0</v>
      </c>
    </row>
    <row r="239" spans="1:24" ht="29" x14ac:dyDescent="0.35">
      <c r="A239" s="107">
        <v>43921</v>
      </c>
      <c r="B239" s="108" t="s">
        <v>440</v>
      </c>
      <c r="C239" s="109" t="s">
        <v>167</v>
      </c>
      <c r="D239" s="109" t="s">
        <v>168</v>
      </c>
      <c r="E239" s="109" t="s">
        <v>9</v>
      </c>
      <c r="F239" s="27" t="s">
        <v>668</v>
      </c>
      <c r="G239" s="27"/>
      <c r="H239" s="27" t="s">
        <v>288</v>
      </c>
      <c r="I239" s="88" t="s">
        <v>287</v>
      </c>
      <c r="J239" s="16"/>
      <c r="K239" s="89">
        <v>1000000</v>
      </c>
      <c r="L239" s="99">
        <f>VLOOKUP(B239,QualitativeNotes!B:C,2,FALSE)</f>
        <v>0</v>
      </c>
      <c r="M239" s="27"/>
      <c r="N239" s="27" t="s">
        <v>288</v>
      </c>
      <c r="O239" s="88" t="s">
        <v>287</v>
      </c>
      <c r="P239" s="16"/>
      <c r="Q239" s="89">
        <v>1000000</v>
      </c>
      <c r="R239" s="99">
        <f>VLOOKUP($B239,QualitativeNotes!B:C,2,FALSE)</f>
        <v>0</v>
      </c>
      <c r="S239" s="27"/>
      <c r="T239" s="27" t="s">
        <v>288</v>
      </c>
      <c r="U239" s="88" t="s">
        <v>287</v>
      </c>
      <c r="V239" s="16"/>
      <c r="W239" s="89">
        <v>1000000</v>
      </c>
      <c r="X239" s="99">
        <f>VLOOKUP($B239,QualitativeNotes!B:C,2,FALSE)</f>
        <v>0</v>
      </c>
    </row>
    <row r="240" spans="1:24" ht="29" x14ac:dyDescent="0.35">
      <c r="A240" s="107">
        <v>43921</v>
      </c>
      <c r="B240" s="108" t="s">
        <v>441</v>
      </c>
      <c r="C240" s="109" t="s">
        <v>167</v>
      </c>
      <c r="D240" s="109" t="s">
        <v>169</v>
      </c>
      <c r="E240" s="109" t="s">
        <v>9</v>
      </c>
      <c r="F240" s="27" t="s">
        <v>668</v>
      </c>
      <c r="G240" s="27"/>
      <c r="H240" s="27" t="s">
        <v>288</v>
      </c>
      <c r="I240" s="88" t="s">
        <v>287</v>
      </c>
      <c r="J240" s="16"/>
      <c r="K240" s="89">
        <v>1000000</v>
      </c>
      <c r="L240" s="99">
        <f>VLOOKUP(B240,QualitativeNotes!B:C,2,FALSE)</f>
        <v>0</v>
      </c>
      <c r="M240" s="27"/>
      <c r="N240" s="27" t="s">
        <v>288</v>
      </c>
      <c r="O240" s="88" t="s">
        <v>287</v>
      </c>
      <c r="P240" s="16"/>
      <c r="Q240" s="89">
        <v>1000000</v>
      </c>
      <c r="R240" s="99">
        <f>VLOOKUP($B240,QualitativeNotes!B:C,2,FALSE)</f>
        <v>0</v>
      </c>
      <c r="S240" s="27"/>
      <c r="T240" s="27" t="s">
        <v>288</v>
      </c>
      <c r="U240" s="88" t="s">
        <v>287</v>
      </c>
      <c r="V240" s="16"/>
      <c r="W240" s="89">
        <v>1000000</v>
      </c>
      <c r="X240" s="99">
        <f>VLOOKUP($B240,QualitativeNotes!B:C,2,FALSE)</f>
        <v>0</v>
      </c>
    </row>
    <row r="241" spans="1:24" ht="29" x14ac:dyDescent="0.35">
      <c r="A241" s="107">
        <v>43921</v>
      </c>
      <c r="B241" s="108" t="s">
        <v>442</v>
      </c>
      <c r="C241" s="109" t="s">
        <v>167</v>
      </c>
      <c r="D241" s="109" t="s">
        <v>170</v>
      </c>
      <c r="E241" s="109" t="s">
        <v>9</v>
      </c>
      <c r="F241" s="27" t="s">
        <v>668</v>
      </c>
      <c r="G241" s="27"/>
      <c r="H241" s="27" t="s">
        <v>288</v>
      </c>
      <c r="I241" s="88" t="s">
        <v>287</v>
      </c>
      <c r="J241" s="16"/>
      <c r="K241" s="89">
        <v>1000000</v>
      </c>
      <c r="L241" s="99">
        <f>VLOOKUP(B241,QualitativeNotes!B:C,2,FALSE)</f>
        <v>0</v>
      </c>
      <c r="M241" s="27"/>
      <c r="N241" s="27" t="s">
        <v>288</v>
      </c>
      <c r="O241" s="88" t="s">
        <v>287</v>
      </c>
      <c r="P241" s="16"/>
      <c r="Q241" s="89">
        <v>1000000</v>
      </c>
      <c r="R241" s="99">
        <f>VLOOKUP($B241,QualitativeNotes!B:C,2,FALSE)</f>
        <v>0</v>
      </c>
      <c r="S241" s="27"/>
      <c r="T241" s="27" t="s">
        <v>288</v>
      </c>
      <c r="U241" s="88" t="s">
        <v>287</v>
      </c>
      <c r="V241" s="16"/>
      <c r="W241" s="89">
        <v>1000000</v>
      </c>
      <c r="X241" s="99">
        <f>VLOOKUP($B241,QualitativeNotes!B:C,2,FALSE)</f>
        <v>0</v>
      </c>
    </row>
    <row r="242" spans="1:24" ht="29" x14ac:dyDescent="0.35">
      <c r="A242" s="107">
        <v>43921</v>
      </c>
      <c r="B242" s="108" t="s">
        <v>443</v>
      </c>
      <c r="C242" s="109" t="s">
        <v>167</v>
      </c>
      <c r="D242" s="109" t="s">
        <v>171</v>
      </c>
      <c r="E242" s="109" t="s">
        <v>9</v>
      </c>
      <c r="F242" s="27" t="s">
        <v>668</v>
      </c>
      <c r="G242" s="27"/>
      <c r="H242" s="27" t="s">
        <v>288</v>
      </c>
      <c r="I242" s="88" t="s">
        <v>287</v>
      </c>
      <c r="J242" s="16"/>
      <c r="K242" s="89">
        <v>1000000</v>
      </c>
      <c r="L242" s="99">
        <f>VLOOKUP(B242,QualitativeNotes!B:C,2,FALSE)</f>
        <v>0</v>
      </c>
      <c r="M242" s="27"/>
      <c r="N242" s="27" t="s">
        <v>288</v>
      </c>
      <c r="O242" s="88" t="s">
        <v>287</v>
      </c>
      <c r="P242" s="16"/>
      <c r="Q242" s="89">
        <v>1000000</v>
      </c>
      <c r="R242" s="99">
        <f>VLOOKUP($B242,QualitativeNotes!B:C,2,FALSE)</f>
        <v>0</v>
      </c>
      <c r="S242" s="27"/>
      <c r="T242" s="27" t="s">
        <v>288</v>
      </c>
      <c r="U242" s="88" t="s">
        <v>287</v>
      </c>
      <c r="V242" s="16"/>
      <c r="W242" s="89">
        <v>1000000</v>
      </c>
      <c r="X242" s="99">
        <f>VLOOKUP($B242,QualitativeNotes!B:C,2,FALSE)</f>
        <v>0</v>
      </c>
    </row>
    <row r="243" spans="1:24" ht="29" x14ac:dyDescent="0.35">
      <c r="A243" s="107">
        <v>43921</v>
      </c>
      <c r="B243" s="108" t="s">
        <v>444</v>
      </c>
      <c r="C243" s="109" t="s">
        <v>167</v>
      </c>
      <c r="D243" s="109" t="s">
        <v>172</v>
      </c>
      <c r="E243" s="109" t="s">
        <v>9</v>
      </c>
      <c r="F243" s="27" t="s">
        <v>668</v>
      </c>
      <c r="G243" s="27"/>
      <c r="H243" s="27" t="s">
        <v>288</v>
      </c>
      <c r="I243" s="88" t="s">
        <v>287</v>
      </c>
      <c r="J243" s="16"/>
      <c r="K243" s="89">
        <v>1000000</v>
      </c>
      <c r="L243" s="99">
        <f>VLOOKUP(B243,QualitativeNotes!B:C,2,FALSE)</f>
        <v>0</v>
      </c>
      <c r="M243" s="27"/>
      <c r="N243" s="27" t="s">
        <v>288</v>
      </c>
      <c r="O243" s="88" t="s">
        <v>287</v>
      </c>
      <c r="P243" s="16"/>
      <c r="Q243" s="89">
        <v>1000000</v>
      </c>
      <c r="R243" s="99">
        <f>VLOOKUP($B243,QualitativeNotes!B:C,2,FALSE)</f>
        <v>0</v>
      </c>
      <c r="S243" s="27"/>
      <c r="T243" s="27" t="s">
        <v>288</v>
      </c>
      <c r="U243" s="88" t="s">
        <v>287</v>
      </c>
      <c r="V243" s="16"/>
      <c r="W243" s="89">
        <v>1000000</v>
      </c>
      <c r="X243" s="99">
        <f>VLOOKUP($B243,QualitativeNotes!B:C,2,FALSE)</f>
        <v>0</v>
      </c>
    </row>
    <row r="244" spans="1:24" ht="43.5" x14ac:dyDescent="0.35">
      <c r="A244" s="107">
        <v>43921</v>
      </c>
      <c r="B244" s="108" t="s">
        <v>445</v>
      </c>
      <c r="C244" s="109" t="s">
        <v>167</v>
      </c>
      <c r="D244" s="109" t="s">
        <v>173</v>
      </c>
      <c r="E244" s="109" t="s">
        <v>43</v>
      </c>
      <c r="F244" s="27" t="s">
        <v>668</v>
      </c>
      <c r="G244" s="27"/>
      <c r="H244" s="27" t="s">
        <v>288</v>
      </c>
      <c r="I244" s="88" t="s">
        <v>287</v>
      </c>
      <c r="J244" s="16"/>
      <c r="K244" s="26" t="s">
        <v>306</v>
      </c>
      <c r="L244" s="99">
        <f>VLOOKUP(B244,QualitativeNotes!B:C,2,FALSE)</f>
        <v>0</v>
      </c>
      <c r="M244" s="27"/>
      <c r="N244" s="27" t="s">
        <v>288</v>
      </c>
      <c r="O244" s="88" t="s">
        <v>287</v>
      </c>
      <c r="P244" s="16"/>
      <c r="Q244" s="26" t="s">
        <v>306</v>
      </c>
      <c r="R244" s="99">
        <f>VLOOKUP($B244,QualitativeNotes!B:C,2,FALSE)</f>
        <v>0</v>
      </c>
      <c r="S244" s="27"/>
      <c r="T244" s="27" t="s">
        <v>288</v>
      </c>
      <c r="U244" s="88" t="s">
        <v>287</v>
      </c>
      <c r="V244" s="16"/>
      <c r="W244" s="26" t="s">
        <v>306</v>
      </c>
      <c r="X244" s="99">
        <f>VLOOKUP($B244,QualitativeNotes!B:C,2,FALSE)</f>
        <v>0</v>
      </c>
    </row>
    <row r="245" spans="1:24" ht="29" x14ac:dyDescent="0.35">
      <c r="A245" s="107">
        <v>43921</v>
      </c>
      <c r="B245" s="108" t="s">
        <v>446</v>
      </c>
      <c r="C245" s="109" t="s">
        <v>167</v>
      </c>
      <c r="D245" s="109" t="s">
        <v>174</v>
      </c>
      <c r="E245" s="109" t="s">
        <v>43</v>
      </c>
      <c r="F245" s="27" t="s">
        <v>668</v>
      </c>
      <c r="G245" s="27"/>
      <c r="H245" s="27" t="s">
        <v>288</v>
      </c>
      <c r="I245" s="88" t="s">
        <v>287</v>
      </c>
      <c r="J245" s="16"/>
      <c r="K245" s="26" t="s">
        <v>303</v>
      </c>
      <c r="L245" s="99">
        <f>VLOOKUP(B245,QualitativeNotes!B:C,2,FALSE)</f>
        <v>0</v>
      </c>
      <c r="M245" s="27"/>
      <c r="N245" s="27" t="s">
        <v>288</v>
      </c>
      <c r="O245" s="88" t="s">
        <v>287</v>
      </c>
      <c r="P245" s="16"/>
      <c r="Q245" s="26" t="s">
        <v>303</v>
      </c>
      <c r="R245" s="99">
        <f>VLOOKUP($B245,QualitativeNotes!B:C,2,FALSE)</f>
        <v>0</v>
      </c>
      <c r="S245" s="27"/>
      <c r="T245" s="27" t="s">
        <v>288</v>
      </c>
      <c r="U245" s="88" t="s">
        <v>287</v>
      </c>
      <c r="V245" s="16"/>
      <c r="W245" s="26" t="s">
        <v>303</v>
      </c>
      <c r="X245" s="99">
        <f>VLOOKUP($B245,QualitativeNotes!B:C,2,FALSE)</f>
        <v>0</v>
      </c>
    </row>
    <row r="246" spans="1:24" ht="29" x14ac:dyDescent="0.35">
      <c r="A246" s="107">
        <v>43921</v>
      </c>
      <c r="B246" s="108" t="s">
        <v>447</v>
      </c>
      <c r="C246" s="109" t="s">
        <v>175</v>
      </c>
      <c r="D246" s="109" t="s">
        <v>176</v>
      </c>
      <c r="E246" s="109" t="s">
        <v>64</v>
      </c>
      <c r="F246" s="27" t="s">
        <v>668</v>
      </c>
      <c r="G246" s="27"/>
      <c r="H246" s="27" t="s">
        <v>288</v>
      </c>
      <c r="I246" s="88" t="s">
        <v>287</v>
      </c>
      <c r="J246" s="16"/>
      <c r="K246" s="91">
        <v>0.33333000000000002</v>
      </c>
      <c r="L246" s="99">
        <f>VLOOKUP(B246,QualitativeNotes!B:C,2,FALSE)</f>
        <v>0</v>
      </c>
      <c r="M246" s="27"/>
      <c r="N246" s="27" t="s">
        <v>288</v>
      </c>
      <c r="O246" s="88" t="s">
        <v>287</v>
      </c>
      <c r="P246" s="16"/>
      <c r="Q246" s="91">
        <v>0.33333000000000002</v>
      </c>
      <c r="R246" s="99">
        <f>VLOOKUP($B246,QualitativeNotes!B:C,2,FALSE)</f>
        <v>0</v>
      </c>
      <c r="S246" s="27"/>
      <c r="T246" s="27" t="s">
        <v>288</v>
      </c>
      <c r="U246" s="88" t="s">
        <v>287</v>
      </c>
      <c r="V246" s="16"/>
      <c r="W246" s="91">
        <v>0.33333000000000002</v>
      </c>
      <c r="X246" s="99">
        <f>VLOOKUP($B246,QualitativeNotes!B:C,2,FALSE)</f>
        <v>0</v>
      </c>
    </row>
    <row r="247" spans="1:24" ht="43.5" x14ac:dyDescent="0.35">
      <c r="A247" s="107">
        <v>43921</v>
      </c>
      <c r="B247" s="108" t="s">
        <v>448</v>
      </c>
      <c r="C247" s="109" t="s">
        <v>175</v>
      </c>
      <c r="D247" s="109" t="s">
        <v>177</v>
      </c>
      <c r="E247" s="109" t="s">
        <v>64</v>
      </c>
      <c r="F247" s="27" t="s">
        <v>668</v>
      </c>
      <c r="G247" s="27"/>
      <c r="H247" s="27" t="s">
        <v>288</v>
      </c>
      <c r="I247" s="88" t="s">
        <v>287</v>
      </c>
      <c r="J247" s="16"/>
      <c r="K247" s="91">
        <v>0.33333000000000002</v>
      </c>
      <c r="L247" s="99">
        <f>VLOOKUP(B247,QualitativeNotes!B:C,2,FALSE)</f>
        <v>0</v>
      </c>
      <c r="M247" s="27"/>
      <c r="N247" s="27" t="s">
        <v>288</v>
      </c>
      <c r="O247" s="88" t="s">
        <v>287</v>
      </c>
      <c r="P247" s="16"/>
      <c r="Q247" s="91">
        <v>0.33333000000000002</v>
      </c>
      <c r="R247" s="99">
        <f>VLOOKUP($B247,QualitativeNotes!B:C,2,FALSE)</f>
        <v>0</v>
      </c>
      <c r="S247" s="27"/>
      <c r="T247" s="27" t="s">
        <v>288</v>
      </c>
      <c r="U247" s="88" t="s">
        <v>287</v>
      </c>
      <c r="V247" s="16"/>
      <c r="W247" s="91">
        <v>0.33333000000000002</v>
      </c>
      <c r="X247" s="99">
        <f>VLOOKUP($B247,QualitativeNotes!B:C,2,FALSE)</f>
        <v>0</v>
      </c>
    </row>
    <row r="248" spans="1:24" ht="87" x14ac:dyDescent="0.35">
      <c r="A248" s="107">
        <v>43921</v>
      </c>
      <c r="B248" s="108" t="s">
        <v>449</v>
      </c>
      <c r="C248" s="109" t="s">
        <v>178</v>
      </c>
      <c r="D248" s="109" t="s">
        <v>179</v>
      </c>
      <c r="E248" s="109" t="s">
        <v>9</v>
      </c>
      <c r="F248" s="27" t="s">
        <v>668</v>
      </c>
      <c r="G248" s="27"/>
      <c r="H248" s="27" t="s">
        <v>288</v>
      </c>
      <c r="I248" s="88" t="s">
        <v>287</v>
      </c>
      <c r="J248" s="16"/>
      <c r="K248" s="89">
        <v>1000000</v>
      </c>
      <c r="L248" s="99">
        <f>VLOOKUP(B248,QualitativeNotes!B:C,2,FALSE)</f>
        <v>0</v>
      </c>
      <c r="M248" s="27"/>
      <c r="N248" s="27" t="s">
        <v>288</v>
      </c>
      <c r="O248" s="88" t="s">
        <v>287</v>
      </c>
      <c r="P248" s="16"/>
      <c r="Q248" s="89">
        <v>1000000</v>
      </c>
      <c r="R248" s="99">
        <f>VLOOKUP($B248,QualitativeNotes!B:C,2,FALSE)</f>
        <v>0</v>
      </c>
      <c r="S248" s="27"/>
      <c r="T248" s="27" t="s">
        <v>288</v>
      </c>
      <c r="U248" s="88" t="s">
        <v>287</v>
      </c>
      <c r="V248" s="16"/>
      <c r="W248" s="89">
        <v>1000000</v>
      </c>
      <c r="X248" s="99">
        <f>VLOOKUP($B248,QualitativeNotes!B:C,2,FALSE)</f>
        <v>0</v>
      </c>
    </row>
    <row r="249" spans="1:24" ht="87" x14ac:dyDescent="0.35">
      <c r="A249" s="107">
        <v>43921</v>
      </c>
      <c r="B249" s="108" t="s">
        <v>450</v>
      </c>
      <c r="C249" s="109" t="s">
        <v>178</v>
      </c>
      <c r="D249" s="109" t="s">
        <v>180</v>
      </c>
      <c r="E249" s="109" t="s">
        <v>9</v>
      </c>
      <c r="F249" s="27" t="s">
        <v>668</v>
      </c>
      <c r="G249" s="27"/>
      <c r="H249" s="27" t="s">
        <v>288</v>
      </c>
      <c r="I249" s="88" t="s">
        <v>287</v>
      </c>
      <c r="J249" s="16"/>
      <c r="K249" s="89">
        <v>1000000</v>
      </c>
      <c r="L249" s="99">
        <f>VLOOKUP(B249,QualitativeNotes!B:C,2,FALSE)</f>
        <v>0</v>
      </c>
      <c r="M249" s="27"/>
      <c r="N249" s="27" t="s">
        <v>288</v>
      </c>
      <c r="O249" s="88" t="s">
        <v>287</v>
      </c>
      <c r="P249" s="16"/>
      <c r="Q249" s="89">
        <v>1000000</v>
      </c>
      <c r="R249" s="99">
        <f>VLOOKUP($B249,QualitativeNotes!B:C,2,FALSE)</f>
        <v>0</v>
      </c>
      <c r="S249" s="27"/>
      <c r="T249" s="27" t="s">
        <v>288</v>
      </c>
      <c r="U249" s="88" t="s">
        <v>287</v>
      </c>
      <c r="V249" s="16"/>
      <c r="W249" s="89">
        <v>1000000</v>
      </c>
      <c r="X249" s="99">
        <f>VLOOKUP($B249,QualitativeNotes!B:C,2,FALSE)</f>
        <v>0</v>
      </c>
    </row>
    <row r="250" spans="1:24" ht="43.5" x14ac:dyDescent="0.35">
      <c r="A250" s="107">
        <v>43921</v>
      </c>
      <c r="B250" s="108" t="s">
        <v>451</v>
      </c>
      <c r="C250" s="109" t="s">
        <v>181</v>
      </c>
      <c r="D250" s="109" t="s">
        <v>182</v>
      </c>
      <c r="E250" s="109" t="s">
        <v>64</v>
      </c>
      <c r="F250" s="27" t="s">
        <v>668</v>
      </c>
      <c r="G250" s="27"/>
      <c r="H250" s="27" t="s">
        <v>288</v>
      </c>
      <c r="I250" s="88" t="s">
        <v>287</v>
      </c>
      <c r="J250" s="16"/>
      <c r="K250" s="91">
        <v>0.33329999999999999</v>
      </c>
      <c r="L250" s="99">
        <f>VLOOKUP(B250,QualitativeNotes!B:C,2,FALSE)</f>
        <v>0</v>
      </c>
      <c r="M250" s="27"/>
      <c r="N250" s="27" t="s">
        <v>288</v>
      </c>
      <c r="O250" s="88" t="s">
        <v>287</v>
      </c>
      <c r="P250" s="16"/>
      <c r="Q250" s="91">
        <v>0.33329999999999999</v>
      </c>
      <c r="R250" s="99">
        <f>VLOOKUP($B250,QualitativeNotes!B:C,2,FALSE)</f>
        <v>0</v>
      </c>
      <c r="S250" s="27"/>
      <c r="T250" s="27" t="s">
        <v>288</v>
      </c>
      <c r="U250" s="88" t="s">
        <v>287</v>
      </c>
      <c r="V250" s="16"/>
      <c r="W250" s="91">
        <v>0.33329999999999999</v>
      </c>
      <c r="X250" s="99">
        <f>VLOOKUP($B250,QualitativeNotes!B:C,2,FALSE)</f>
        <v>0</v>
      </c>
    </row>
    <row r="251" spans="1:24" ht="58" x14ac:dyDescent="0.35">
      <c r="A251" s="107">
        <v>43921</v>
      </c>
      <c r="B251" s="108" t="s">
        <v>452</v>
      </c>
      <c r="C251" s="109" t="s">
        <v>181</v>
      </c>
      <c r="D251" s="109" t="s">
        <v>183</v>
      </c>
      <c r="E251" s="109" t="s">
        <v>64</v>
      </c>
      <c r="F251" s="27" t="s">
        <v>668</v>
      </c>
      <c r="G251" s="27"/>
      <c r="H251" s="27" t="s">
        <v>288</v>
      </c>
      <c r="I251" s="88" t="s">
        <v>287</v>
      </c>
      <c r="J251" s="16"/>
      <c r="K251" s="91">
        <v>0.33329999999999999</v>
      </c>
      <c r="L251" s="99">
        <f>VLOOKUP(B251,QualitativeNotes!B:C,2,FALSE)</f>
        <v>0</v>
      </c>
      <c r="M251" s="27"/>
      <c r="N251" s="27" t="s">
        <v>288</v>
      </c>
      <c r="O251" s="88" t="s">
        <v>287</v>
      </c>
      <c r="P251" s="16"/>
      <c r="Q251" s="91">
        <v>0.33329999999999999</v>
      </c>
      <c r="R251" s="99">
        <f>VLOOKUP($B251,QualitativeNotes!B:C,2,FALSE)</f>
        <v>0</v>
      </c>
      <c r="S251" s="27"/>
      <c r="T251" s="27" t="s">
        <v>288</v>
      </c>
      <c r="U251" s="88" t="s">
        <v>287</v>
      </c>
      <c r="V251" s="16"/>
      <c r="W251" s="91">
        <v>0.33329999999999999</v>
      </c>
      <c r="X251" s="99">
        <f>VLOOKUP($B251,QualitativeNotes!B:C,2,FALSE)</f>
        <v>0</v>
      </c>
    </row>
    <row r="252" spans="1:24" ht="43.5" x14ac:dyDescent="0.35">
      <c r="A252" s="107">
        <v>43921</v>
      </c>
      <c r="B252" s="108" t="s">
        <v>453</v>
      </c>
      <c r="C252" s="109" t="s">
        <v>181</v>
      </c>
      <c r="D252" s="109" t="s">
        <v>184</v>
      </c>
      <c r="E252" s="109" t="s">
        <v>64</v>
      </c>
      <c r="F252" s="27" t="s">
        <v>668</v>
      </c>
      <c r="G252" s="27"/>
      <c r="H252" s="27" t="s">
        <v>288</v>
      </c>
      <c r="I252" s="88" t="s">
        <v>287</v>
      </c>
      <c r="J252" s="16"/>
      <c r="K252" s="91">
        <v>0.33329999999999999</v>
      </c>
      <c r="L252" s="99">
        <f>VLOOKUP(B252,QualitativeNotes!B:C,2,FALSE)</f>
        <v>0</v>
      </c>
      <c r="M252" s="27"/>
      <c r="N252" s="27" t="s">
        <v>288</v>
      </c>
      <c r="O252" s="88" t="s">
        <v>287</v>
      </c>
      <c r="P252" s="16"/>
      <c r="Q252" s="91">
        <v>0.33329999999999999</v>
      </c>
      <c r="R252" s="99">
        <f>VLOOKUP($B252,QualitativeNotes!B:C,2,FALSE)</f>
        <v>0</v>
      </c>
      <c r="S252" s="27"/>
      <c r="T252" s="27" t="s">
        <v>288</v>
      </c>
      <c r="U252" s="88" t="s">
        <v>287</v>
      </c>
      <c r="V252" s="16"/>
      <c r="W252" s="91">
        <v>0.33329999999999999</v>
      </c>
      <c r="X252" s="99">
        <f>VLOOKUP($B252,QualitativeNotes!B:C,2,FALSE)</f>
        <v>0</v>
      </c>
    </row>
    <row r="253" spans="1:24" ht="58" x14ac:dyDescent="0.35">
      <c r="A253" s="107">
        <v>43921</v>
      </c>
      <c r="B253" s="108" t="s">
        <v>454</v>
      </c>
      <c r="C253" s="109" t="s">
        <v>181</v>
      </c>
      <c r="D253" s="109" t="s">
        <v>185</v>
      </c>
      <c r="E253" s="109" t="s">
        <v>64</v>
      </c>
      <c r="F253" s="27" t="s">
        <v>668</v>
      </c>
      <c r="G253" s="27"/>
      <c r="H253" s="27" t="s">
        <v>288</v>
      </c>
      <c r="I253" s="88" t="s">
        <v>287</v>
      </c>
      <c r="J253" s="16"/>
      <c r="K253" s="91">
        <v>0.33329999999999999</v>
      </c>
      <c r="L253" s="99">
        <f>VLOOKUP(B253,QualitativeNotes!B:C,2,FALSE)</f>
        <v>0</v>
      </c>
      <c r="M253" s="27"/>
      <c r="N253" s="27" t="s">
        <v>288</v>
      </c>
      <c r="O253" s="88" t="s">
        <v>287</v>
      </c>
      <c r="P253" s="16"/>
      <c r="Q253" s="91">
        <v>0.33329999999999999</v>
      </c>
      <c r="R253" s="99">
        <f>VLOOKUP($B253,QualitativeNotes!B:C,2,FALSE)</f>
        <v>0</v>
      </c>
      <c r="S253" s="27"/>
      <c r="T253" s="27" t="s">
        <v>288</v>
      </c>
      <c r="U253" s="88" t="s">
        <v>287</v>
      </c>
      <c r="V253" s="16"/>
      <c r="W253" s="91">
        <v>0.33329999999999999</v>
      </c>
      <c r="X253" s="99">
        <f>VLOOKUP($B253,QualitativeNotes!B:C,2,FALSE)</f>
        <v>0</v>
      </c>
    </row>
    <row r="254" spans="1:24" ht="43.5" x14ac:dyDescent="0.35">
      <c r="A254" s="107">
        <v>43921</v>
      </c>
      <c r="B254" s="108" t="s">
        <v>455</v>
      </c>
      <c r="C254" s="109" t="s">
        <v>181</v>
      </c>
      <c r="D254" s="109" t="s">
        <v>186</v>
      </c>
      <c r="E254" s="109" t="s">
        <v>64</v>
      </c>
      <c r="F254" s="27" t="s">
        <v>668</v>
      </c>
      <c r="G254" s="27"/>
      <c r="H254" s="27" t="s">
        <v>288</v>
      </c>
      <c r="I254" s="88" t="s">
        <v>287</v>
      </c>
      <c r="J254" s="16"/>
      <c r="K254" s="91">
        <v>0.33329999999999999</v>
      </c>
      <c r="L254" s="99">
        <f>VLOOKUP(B254,QualitativeNotes!B:C,2,FALSE)</f>
        <v>0</v>
      </c>
      <c r="M254" s="27"/>
      <c r="N254" s="27" t="s">
        <v>288</v>
      </c>
      <c r="O254" s="88" t="s">
        <v>287</v>
      </c>
      <c r="P254" s="16"/>
      <c r="Q254" s="91">
        <v>0.33329999999999999</v>
      </c>
      <c r="R254" s="99">
        <f>VLOOKUP($B254,QualitativeNotes!B:C,2,FALSE)</f>
        <v>0</v>
      </c>
      <c r="S254" s="27"/>
      <c r="T254" s="27" t="s">
        <v>288</v>
      </c>
      <c r="U254" s="88" t="s">
        <v>287</v>
      </c>
      <c r="V254" s="16"/>
      <c r="W254" s="91">
        <v>0.33329999999999999</v>
      </c>
      <c r="X254" s="99">
        <f>VLOOKUP($B254,QualitativeNotes!B:C,2,FALSE)</f>
        <v>0</v>
      </c>
    </row>
    <row r="255" spans="1:24" ht="43.5" x14ac:dyDescent="0.35">
      <c r="A255" s="107">
        <v>43921</v>
      </c>
      <c r="B255" s="108" t="s">
        <v>456</v>
      </c>
      <c r="C255" s="109" t="s">
        <v>181</v>
      </c>
      <c r="D255" s="109" t="s">
        <v>187</v>
      </c>
      <c r="E255" s="109" t="s">
        <v>64</v>
      </c>
      <c r="F255" s="27" t="s">
        <v>668</v>
      </c>
      <c r="G255" s="27"/>
      <c r="H255" s="27" t="s">
        <v>288</v>
      </c>
      <c r="I255" s="88" t="s">
        <v>287</v>
      </c>
      <c r="J255" s="16"/>
      <c r="K255" s="91">
        <v>0.33329999999999999</v>
      </c>
      <c r="L255" s="99">
        <f>VLOOKUP(B255,QualitativeNotes!B:C,2,FALSE)</f>
        <v>0</v>
      </c>
      <c r="M255" s="27"/>
      <c r="N255" s="27" t="s">
        <v>288</v>
      </c>
      <c r="O255" s="88" t="s">
        <v>287</v>
      </c>
      <c r="P255" s="16"/>
      <c r="Q255" s="91">
        <v>0.33329999999999999</v>
      </c>
      <c r="R255" s="99">
        <f>VLOOKUP($B255,QualitativeNotes!B:C,2,FALSE)</f>
        <v>0</v>
      </c>
      <c r="S255" s="27"/>
      <c r="T255" s="27" t="s">
        <v>288</v>
      </c>
      <c r="U255" s="88" t="s">
        <v>287</v>
      </c>
      <c r="V255" s="16"/>
      <c r="W255" s="91">
        <v>0.33329999999999999</v>
      </c>
      <c r="X255" s="99">
        <f>VLOOKUP($B255,QualitativeNotes!B:C,2,FALSE)</f>
        <v>0</v>
      </c>
    </row>
    <row r="256" spans="1:24" ht="43.5" x14ac:dyDescent="0.35">
      <c r="A256" s="107">
        <v>43921</v>
      </c>
      <c r="B256" s="108" t="s">
        <v>457</v>
      </c>
      <c r="C256" s="109" t="s">
        <v>181</v>
      </c>
      <c r="D256" s="109" t="s">
        <v>188</v>
      </c>
      <c r="E256" s="109" t="s">
        <v>64</v>
      </c>
      <c r="F256" s="27" t="s">
        <v>668</v>
      </c>
      <c r="G256" s="27"/>
      <c r="H256" s="27" t="s">
        <v>288</v>
      </c>
      <c r="I256" s="88" t="s">
        <v>287</v>
      </c>
      <c r="J256" s="16"/>
      <c r="K256" s="91">
        <v>0.33329999999999999</v>
      </c>
      <c r="L256" s="99">
        <f>VLOOKUP(B256,QualitativeNotes!B:C,2,FALSE)</f>
        <v>0</v>
      </c>
      <c r="M256" s="27"/>
      <c r="N256" s="27" t="s">
        <v>288</v>
      </c>
      <c r="O256" s="88" t="s">
        <v>287</v>
      </c>
      <c r="P256" s="16"/>
      <c r="Q256" s="91">
        <v>0.33329999999999999</v>
      </c>
      <c r="R256" s="99">
        <f>VLOOKUP($B256,QualitativeNotes!B:C,2,FALSE)</f>
        <v>0</v>
      </c>
      <c r="S256" s="27"/>
      <c r="T256" s="27" t="s">
        <v>288</v>
      </c>
      <c r="U256" s="88" t="s">
        <v>287</v>
      </c>
      <c r="V256" s="16"/>
      <c r="W256" s="91">
        <v>0.33329999999999999</v>
      </c>
      <c r="X256" s="99">
        <f>VLOOKUP($B256,QualitativeNotes!B:C,2,FALSE)</f>
        <v>0</v>
      </c>
    </row>
    <row r="257" spans="1:24" ht="72.5" x14ac:dyDescent="0.35">
      <c r="A257" s="107">
        <v>43921</v>
      </c>
      <c r="B257" s="108" t="s">
        <v>543</v>
      </c>
      <c r="C257" s="109" t="s">
        <v>181</v>
      </c>
      <c r="D257" s="109" t="s">
        <v>189</v>
      </c>
      <c r="E257" s="109" t="s">
        <v>64</v>
      </c>
      <c r="F257" s="27" t="s">
        <v>668</v>
      </c>
      <c r="G257" s="27"/>
      <c r="H257" s="27" t="s">
        <v>288</v>
      </c>
      <c r="I257" s="88" t="s">
        <v>287</v>
      </c>
      <c r="J257" s="16" t="s">
        <v>671</v>
      </c>
      <c r="K257" s="91">
        <v>0.7</v>
      </c>
      <c r="L257" s="99">
        <f>VLOOKUP(B257,QualitativeNotes!B:C,2,FALSE)</f>
        <v>0</v>
      </c>
      <c r="M257" s="27"/>
      <c r="N257" s="27" t="s">
        <v>288</v>
      </c>
      <c r="O257" s="88" t="s">
        <v>287</v>
      </c>
      <c r="P257" s="16" t="s">
        <v>671</v>
      </c>
      <c r="Q257" s="91">
        <v>0.7</v>
      </c>
      <c r="R257" s="99">
        <f>VLOOKUP($B257,QualitativeNotes!B:C,2,FALSE)</f>
        <v>0</v>
      </c>
      <c r="S257" s="27"/>
      <c r="T257" s="27" t="s">
        <v>288</v>
      </c>
      <c r="U257" s="88" t="s">
        <v>287</v>
      </c>
      <c r="V257" s="16" t="s">
        <v>671</v>
      </c>
      <c r="W257" s="91">
        <v>0.7</v>
      </c>
      <c r="X257" s="99">
        <f>VLOOKUP($B257,QualitativeNotes!B:C,2,FALSE)</f>
        <v>0</v>
      </c>
    </row>
    <row r="258" spans="1:24" ht="72.5" x14ac:dyDescent="0.35">
      <c r="A258" s="107">
        <v>43921</v>
      </c>
      <c r="B258" s="108" t="s">
        <v>543</v>
      </c>
      <c r="C258" s="109" t="s">
        <v>181</v>
      </c>
      <c r="D258" s="109" t="s">
        <v>189</v>
      </c>
      <c r="E258" s="109" t="s">
        <v>64</v>
      </c>
      <c r="F258" s="27" t="s">
        <v>668</v>
      </c>
      <c r="G258" s="27"/>
      <c r="H258" s="27" t="s">
        <v>288</v>
      </c>
      <c r="I258" s="88" t="s">
        <v>287</v>
      </c>
      <c r="J258" s="16" t="s">
        <v>672</v>
      </c>
      <c r="K258" s="91">
        <v>0.7</v>
      </c>
      <c r="L258" s="99">
        <f>VLOOKUP(B258,QualitativeNotes!B:C,2,FALSE)</f>
        <v>0</v>
      </c>
      <c r="M258" s="27"/>
      <c r="N258" s="27" t="s">
        <v>288</v>
      </c>
      <c r="O258" s="88" t="s">
        <v>287</v>
      </c>
      <c r="P258" s="16" t="s">
        <v>672</v>
      </c>
      <c r="Q258" s="91">
        <v>0.7</v>
      </c>
      <c r="R258" s="99">
        <f>VLOOKUP($B258,QualitativeNotes!B:C,2,FALSE)</f>
        <v>0</v>
      </c>
      <c r="S258" s="27"/>
      <c r="T258" s="27" t="s">
        <v>288</v>
      </c>
      <c r="U258" s="88" t="s">
        <v>287</v>
      </c>
      <c r="V258" s="16" t="s">
        <v>672</v>
      </c>
      <c r="W258" s="91">
        <v>0.7</v>
      </c>
      <c r="X258" s="99">
        <f>VLOOKUP($B258,QualitativeNotes!B:C,2,FALSE)</f>
        <v>0</v>
      </c>
    </row>
    <row r="259" spans="1:24" ht="72.5" x14ac:dyDescent="0.35">
      <c r="A259" s="107">
        <v>43921</v>
      </c>
      <c r="B259" s="108" t="s">
        <v>543</v>
      </c>
      <c r="C259" s="109" t="s">
        <v>181</v>
      </c>
      <c r="D259" s="109" t="s">
        <v>189</v>
      </c>
      <c r="E259" s="109" t="s">
        <v>64</v>
      </c>
      <c r="F259" s="27" t="s">
        <v>668</v>
      </c>
      <c r="G259" s="27"/>
      <c r="H259" s="27" t="s">
        <v>288</v>
      </c>
      <c r="I259" s="88" t="s">
        <v>287</v>
      </c>
      <c r="J259" s="16" t="s">
        <v>329</v>
      </c>
      <c r="K259" s="91">
        <v>0.7</v>
      </c>
      <c r="L259" s="99">
        <f>VLOOKUP(B259,QualitativeNotes!B:C,2,FALSE)</f>
        <v>0</v>
      </c>
      <c r="M259" s="27"/>
      <c r="N259" s="27" t="s">
        <v>288</v>
      </c>
      <c r="O259" s="88" t="s">
        <v>287</v>
      </c>
      <c r="P259" s="16" t="s">
        <v>329</v>
      </c>
      <c r="Q259" s="91">
        <v>0.7</v>
      </c>
      <c r="R259" s="99">
        <f>VLOOKUP($B259,QualitativeNotes!B:C,2,FALSE)</f>
        <v>0</v>
      </c>
      <c r="S259" s="27"/>
      <c r="T259" s="27" t="s">
        <v>288</v>
      </c>
      <c r="U259" s="88" t="s">
        <v>287</v>
      </c>
      <c r="V259" s="16" t="s">
        <v>329</v>
      </c>
      <c r="W259" s="91">
        <v>0.7</v>
      </c>
      <c r="X259" s="99">
        <f>VLOOKUP($B259,QualitativeNotes!B:C,2,FALSE)</f>
        <v>0</v>
      </c>
    </row>
    <row r="260" spans="1:24" ht="58" x14ac:dyDescent="0.35">
      <c r="A260" s="107">
        <v>43921</v>
      </c>
      <c r="B260" s="108" t="s">
        <v>458</v>
      </c>
      <c r="C260" s="109" t="s">
        <v>181</v>
      </c>
      <c r="D260" s="109" t="s">
        <v>191</v>
      </c>
      <c r="E260" s="109" t="s">
        <v>23</v>
      </c>
      <c r="F260" s="27" t="s">
        <v>668</v>
      </c>
      <c r="G260" s="27"/>
      <c r="H260" s="27" t="s">
        <v>288</v>
      </c>
      <c r="I260" s="88" t="s">
        <v>287</v>
      </c>
      <c r="J260" s="16"/>
      <c r="K260" s="89">
        <v>0.33329999999999999</v>
      </c>
      <c r="L260" s="99">
        <f>VLOOKUP(B260,QualitativeNotes!B:C,2,FALSE)</f>
        <v>0</v>
      </c>
      <c r="M260" s="27"/>
      <c r="N260" s="27" t="s">
        <v>288</v>
      </c>
      <c r="O260" s="88" t="s">
        <v>287</v>
      </c>
      <c r="P260" s="16"/>
      <c r="Q260" s="89">
        <v>1.3332999999999999</v>
      </c>
      <c r="R260" s="99">
        <f>VLOOKUP($B260,QualitativeNotes!B:C,2,FALSE)</f>
        <v>0</v>
      </c>
      <c r="S260" s="27"/>
      <c r="T260" s="27" t="s">
        <v>288</v>
      </c>
      <c r="U260" s="88" t="s">
        <v>287</v>
      </c>
      <c r="V260" s="16"/>
      <c r="W260" s="89">
        <v>2.3332999999999999</v>
      </c>
      <c r="X260" s="99">
        <f>VLOOKUP($B260,QualitativeNotes!B:C,2,FALSE)</f>
        <v>0</v>
      </c>
    </row>
    <row r="261" spans="1:24" ht="43.5" x14ac:dyDescent="0.35">
      <c r="A261" s="107">
        <v>43921</v>
      </c>
      <c r="B261" s="108" t="s">
        <v>459</v>
      </c>
      <c r="C261" s="109" t="s">
        <v>181</v>
      </c>
      <c r="D261" s="109" t="s">
        <v>193</v>
      </c>
      <c r="E261" s="109" t="s">
        <v>64</v>
      </c>
      <c r="F261" s="27" t="s">
        <v>668</v>
      </c>
      <c r="G261" s="27"/>
      <c r="H261" s="27" t="s">
        <v>288</v>
      </c>
      <c r="I261" s="88" t="s">
        <v>287</v>
      </c>
      <c r="J261" s="16"/>
      <c r="K261" s="91">
        <v>0.33329999999999999</v>
      </c>
      <c r="L261" s="99">
        <f>VLOOKUP(B261,QualitativeNotes!B:C,2,FALSE)</f>
        <v>0</v>
      </c>
      <c r="M261" s="27"/>
      <c r="N261" s="27" t="s">
        <v>288</v>
      </c>
      <c r="O261" s="88" t="s">
        <v>287</v>
      </c>
      <c r="P261" s="16"/>
      <c r="Q261" s="91">
        <v>0.33329999999999999</v>
      </c>
      <c r="R261" s="99">
        <f>VLOOKUP($B261,QualitativeNotes!B:C,2,FALSE)</f>
        <v>0</v>
      </c>
      <c r="S261" s="27"/>
      <c r="T261" s="27" t="s">
        <v>288</v>
      </c>
      <c r="U261" s="88" t="s">
        <v>287</v>
      </c>
      <c r="V261" s="16"/>
      <c r="W261" s="91">
        <v>0.33329999999999999</v>
      </c>
      <c r="X261" s="99">
        <f>VLOOKUP($B261,QualitativeNotes!B:C,2,FALSE)</f>
        <v>0</v>
      </c>
    </row>
    <row r="262" spans="1:24" ht="43.5" x14ac:dyDescent="0.35">
      <c r="A262" s="107">
        <v>43921</v>
      </c>
      <c r="B262" s="108" t="s">
        <v>460</v>
      </c>
      <c r="C262" s="109" t="s">
        <v>181</v>
      </c>
      <c r="D262" s="109" t="s">
        <v>194</v>
      </c>
      <c r="E262" s="109" t="s">
        <v>64</v>
      </c>
      <c r="F262" s="27" t="s">
        <v>668</v>
      </c>
      <c r="G262" s="27"/>
      <c r="H262" s="27" t="s">
        <v>288</v>
      </c>
      <c r="I262" s="88" t="s">
        <v>287</v>
      </c>
      <c r="J262" s="16"/>
      <c r="K262" s="91">
        <v>0.33329999999999999</v>
      </c>
      <c r="L262" s="99">
        <f>VLOOKUP(B262,QualitativeNotes!B:C,2,FALSE)</f>
        <v>0</v>
      </c>
      <c r="M262" s="27"/>
      <c r="N262" s="27" t="s">
        <v>288</v>
      </c>
      <c r="O262" s="88" t="s">
        <v>287</v>
      </c>
      <c r="P262" s="16"/>
      <c r="Q262" s="91">
        <v>0.33329999999999999</v>
      </c>
      <c r="R262" s="99">
        <f>VLOOKUP($B262,QualitativeNotes!B:C,2,FALSE)</f>
        <v>0</v>
      </c>
      <c r="S262" s="27"/>
      <c r="T262" s="27" t="s">
        <v>288</v>
      </c>
      <c r="U262" s="88" t="s">
        <v>287</v>
      </c>
      <c r="V262" s="16"/>
      <c r="W262" s="91">
        <v>0.33329999999999999</v>
      </c>
      <c r="X262" s="99">
        <f>VLOOKUP($B262,QualitativeNotes!B:C,2,FALSE)</f>
        <v>0</v>
      </c>
    </row>
    <row r="263" spans="1:24" ht="43.5" x14ac:dyDescent="0.35">
      <c r="A263" s="107">
        <v>43921</v>
      </c>
      <c r="B263" s="108" t="s">
        <v>461</v>
      </c>
      <c r="C263" s="109" t="s">
        <v>181</v>
      </c>
      <c r="D263" s="109" t="s">
        <v>195</v>
      </c>
      <c r="E263" s="109" t="s">
        <v>64</v>
      </c>
      <c r="F263" s="27" t="s">
        <v>668</v>
      </c>
      <c r="G263" s="27"/>
      <c r="H263" s="27" t="s">
        <v>288</v>
      </c>
      <c r="I263" s="88" t="s">
        <v>287</v>
      </c>
      <c r="J263" s="16"/>
      <c r="K263" s="91">
        <v>0.33329999999999999</v>
      </c>
      <c r="L263" s="99">
        <f>VLOOKUP(B263,QualitativeNotes!B:C,2,FALSE)</f>
        <v>0</v>
      </c>
      <c r="M263" s="27"/>
      <c r="N263" s="27" t="s">
        <v>288</v>
      </c>
      <c r="O263" s="88" t="s">
        <v>287</v>
      </c>
      <c r="P263" s="16"/>
      <c r="Q263" s="91">
        <v>0.33329999999999999</v>
      </c>
      <c r="R263" s="99">
        <f>VLOOKUP($B263,QualitativeNotes!B:C,2,FALSE)</f>
        <v>0</v>
      </c>
      <c r="S263" s="27"/>
      <c r="T263" s="27" t="s">
        <v>288</v>
      </c>
      <c r="U263" s="88" t="s">
        <v>287</v>
      </c>
      <c r="V263" s="16"/>
      <c r="W263" s="91">
        <v>0.33329999999999999</v>
      </c>
      <c r="X263" s="99">
        <f>VLOOKUP($B263,QualitativeNotes!B:C,2,FALSE)</f>
        <v>0</v>
      </c>
    </row>
    <row r="264" spans="1:24" ht="43.5" x14ac:dyDescent="0.35">
      <c r="A264" s="107">
        <v>43921</v>
      </c>
      <c r="B264" s="108" t="s">
        <v>462</v>
      </c>
      <c r="C264" s="109" t="s">
        <v>181</v>
      </c>
      <c r="D264" s="109" t="s">
        <v>196</v>
      </c>
      <c r="E264" s="109" t="s">
        <v>64</v>
      </c>
      <c r="F264" s="27" t="s">
        <v>668</v>
      </c>
      <c r="G264" s="27"/>
      <c r="H264" s="27" t="s">
        <v>288</v>
      </c>
      <c r="I264" s="88" t="s">
        <v>287</v>
      </c>
      <c r="J264" s="16"/>
      <c r="K264" s="91">
        <v>0.33329999999999999</v>
      </c>
      <c r="L264" s="99">
        <f>VLOOKUP(B264,QualitativeNotes!B:C,2,FALSE)</f>
        <v>0</v>
      </c>
      <c r="M264" s="27"/>
      <c r="N264" s="27" t="s">
        <v>288</v>
      </c>
      <c r="O264" s="88" t="s">
        <v>287</v>
      </c>
      <c r="P264" s="16"/>
      <c r="Q264" s="91">
        <v>0.33329999999999999</v>
      </c>
      <c r="R264" s="99">
        <f>VLOOKUP($B264,QualitativeNotes!B:C,2,FALSE)</f>
        <v>0</v>
      </c>
      <c r="S264" s="27"/>
      <c r="T264" s="27" t="s">
        <v>288</v>
      </c>
      <c r="U264" s="88" t="s">
        <v>287</v>
      </c>
      <c r="V264" s="16"/>
      <c r="W264" s="91">
        <v>0.33329999999999999</v>
      </c>
      <c r="X264" s="99">
        <f>VLOOKUP($B264,QualitativeNotes!B:C,2,FALSE)</f>
        <v>0</v>
      </c>
    </row>
    <row r="265" spans="1:24" ht="43.5" x14ac:dyDescent="0.35">
      <c r="A265" s="107">
        <v>43921</v>
      </c>
      <c r="B265" s="108" t="s">
        <v>463</v>
      </c>
      <c r="C265" s="109" t="s">
        <v>181</v>
      </c>
      <c r="D265" s="109" t="s">
        <v>197</v>
      </c>
      <c r="E265" s="109" t="s">
        <v>64</v>
      </c>
      <c r="F265" s="27" t="s">
        <v>668</v>
      </c>
      <c r="G265" s="27"/>
      <c r="H265" s="27" t="s">
        <v>288</v>
      </c>
      <c r="I265" s="88" t="s">
        <v>287</v>
      </c>
      <c r="J265" s="16"/>
      <c r="K265" s="91">
        <v>0.33329999999999999</v>
      </c>
      <c r="L265" s="99">
        <f>VLOOKUP(B265,QualitativeNotes!B:C,2,FALSE)</f>
        <v>0</v>
      </c>
      <c r="M265" s="27"/>
      <c r="N265" s="27" t="s">
        <v>288</v>
      </c>
      <c r="O265" s="88" t="s">
        <v>287</v>
      </c>
      <c r="P265" s="16"/>
      <c r="Q265" s="91">
        <v>0.33329999999999999</v>
      </c>
      <c r="R265" s="99">
        <f>VLOOKUP($B265,QualitativeNotes!B:C,2,FALSE)</f>
        <v>0</v>
      </c>
      <c r="S265" s="27"/>
      <c r="T265" s="27" t="s">
        <v>288</v>
      </c>
      <c r="U265" s="88" t="s">
        <v>287</v>
      </c>
      <c r="V265" s="16"/>
      <c r="W265" s="91">
        <v>0.33329999999999999</v>
      </c>
      <c r="X265" s="99">
        <f>VLOOKUP($B265,QualitativeNotes!B:C,2,FALSE)</f>
        <v>0</v>
      </c>
    </row>
    <row r="266" spans="1:24" ht="43.5" x14ac:dyDescent="0.35">
      <c r="A266" s="107">
        <v>43921</v>
      </c>
      <c r="B266" s="108" t="s">
        <v>544</v>
      </c>
      <c r="C266" s="109" t="s">
        <v>181</v>
      </c>
      <c r="D266" s="109" t="s">
        <v>198</v>
      </c>
      <c r="E266" s="109" t="s">
        <v>64</v>
      </c>
      <c r="F266" s="27" t="s">
        <v>668</v>
      </c>
      <c r="G266" s="27"/>
      <c r="H266" s="27" t="s">
        <v>288</v>
      </c>
      <c r="I266" s="88" t="s">
        <v>287</v>
      </c>
      <c r="J266" s="16" t="s">
        <v>671</v>
      </c>
      <c r="K266" s="91">
        <v>0.8</v>
      </c>
      <c r="L266" s="99">
        <f>VLOOKUP(B266,QualitativeNotes!B:C,2,FALSE)</f>
        <v>0</v>
      </c>
      <c r="M266" s="27"/>
      <c r="N266" s="27" t="s">
        <v>288</v>
      </c>
      <c r="O266" s="88" t="s">
        <v>287</v>
      </c>
      <c r="P266" s="16" t="s">
        <v>671</v>
      </c>
      <c r="Q266" s="91">
        <v>0.8</v>
      </c>
      <c r="R266" s="99">
        <f>VLOOKUP($B266,QualitativeNotes!B:C,2,FALSE)</f>
        <v>0</v>
      </c>
      <c r="S266" s="27"/>
      <c r="T266" s="27" t="s">
        <v>288</v>
      </c>
      <c r="U266" s="88" t="s">
        <v>287</v>
      </c>
      <c r="V266" s="16" t="s">
        <v>671</v>
      </c>
      <c r="W266" s="91">
        <v>0.8</v>
      </c>
      <c r="X266" s="99">
        <f>VLOOKUP($B266,QualitativeNotes!B:C,2,FALSE)</f>
        <v>0</v>
      </c>
    </row>
    <row r="267" spans="1:24" ht="43.5" x14ac:dyDescent="0.35">
      <c r="A267" s="107">
        <v>43921</v>
      </c>
      <c r="B267" s="108" t="s">
        <v>544</v>
      </c>
      <c r="C267" s="109" t="s">
        <v>181</v>
      </c>
      <c r="D267" s="109" t="s">
        <v>198</v>
      </c>
      <c r="E267" s="109" t="s">
        <v>64</v>
      </c>
      <c r="F267" s="27" t="s">
        <v>668</v>
      </c>
      <c r="G267" s="27"/>
      <c r="H267" s="27" t="s">
        <v>288</v>
      </c>
      <c r="I267" s="88" t="s">
        <v>287</v>
      </c>
      <c r="J267" s="16" t="s">
        <v>672</v>
      </c>
      <c r="K267" s="91">
        <v>0.8</v>
      </c>
      <c r="L267" s="99">
        <f>VLOOKUP(B267,QualitativeNotes!B:C,2,FALSE)</f>
        <v>0</v>
      </c>
      <c r="M267" s="27"/>
      <c r="N267" s="27" t="s">
        <v>288</v>
      </c>
      <c r="O267" s="88" t="s">
        <v>287</v>
      </c>
      <c r="P267" s="16" t="s">
        <v>672</v>
      </c>
      <c r="Q267" s="91">
        <v>0.8</v>
      </c>
      <c r="R267" s="99">
        <f>VLOOKUP($B267,QualitativeNotes!B:C,2,FALSE)</f>
        <v>0</v>
      </c>
      <c r="S267" s="27"/>
      <c r="T267" s="27" t="s">
        <v>288</v>
      </c>
      <c r="U267" s="88" t="s">
        <v>287</v>
      </c>
      <c r="V267" s="16" t="s">
        <v>672</v>
      </c>
      <c r="W267" s="91">
        <v>0.8</v>
      </c>
      <c r="X267" s="99">
        <f>VLOOKUP($B267,QualitativeNotes!B:C,2,FALSE)</f>
        <v>0</v>
      </c>
    </row>
    <row r="268" spans="1:24" ht="43.5" x14ac:dyDescent="0.35">
      <c r="A268" s="107">
        <v>43921</v>
      </c>
      <c r="B268" s="108" t="s">
        <v>544</v>
      </c>
      <c r="C268" s="109" t="s">
        <v>181</v>
      </c>
      <c r="D268" s="109" t="s">
        <v>198</v>
      </c>
      <c r="E268" s="109" t="s">
        <v>64</v>
      </c>
      <c r="F268" s="27" t="s">
        <v>668</v>
      </c>
      <c r="G268" s="27"/>
      <c r="H268" s="27" t="s">
        <v>288</v>
      </c>
      <c r="I268" s="88" t="s">
        <v>287</v>
      </c>
      <c r="J268" s="16" t="s">
        <v>329</v>
      </c>
      <c r="K268" s="91">
        <v>0.8</v>
      </c>
      <c r="L268" s="99">
        <f>VLOOKUP(B268,QualitativeNotes!B:C,2,FALSE)</f>
        <v>0</v>
      </c>
      <c r="M268" s="27"/>
      <c r="N268" s="27" t="s">
        <v>288</v>
      </c>
      <c r="O268" s="88" t="s">
        <v>287</v>
      </c>
      <c r="P268" s="16" t="s">
        <v>329</v>
      </c>
      <c r="Q268" s="91">
        <v>0.8</v>
      </c>
      <c r="R268" s="99">
        <f>VLOOKUP($B268,QualitativeNotes!B:C,2,FALSE)</f>
        <v>0</v>
      </c>
      <c r="S268" s="27"/>
      <c r="T268" s="27" t="s">
        <v>288</v>
      </c>
      <c r="U268" s="88" t="s">
        <v>287</v>
      </c>
      <c r="V268" s="16" t="s">
        <v>329</v>
      </c>
      <c r="W268" s="91">
        <v>0.8</v>
      </c>
      <c r="X268" s="99">
        <f>VLOOKUP($B268,QualitativeNotes!B:C,2,FALSE)</f>
        <v>0</v>
      </c>
    </row>
    <row r="269" spans="1:24" ht="43.5" x14ac:dyDescent="0.35">
      <c r="A269" s="107">
        <v>43921</v>
      </c>
      <c r="B269" s="108" t="s">
        <v>464</v>
      </c>
      <c r="C269" s="109" t="s">
        <v>181</v>
      </c>
      <c r="D269" s="109" t="s">
        <v>200</v>
      </c>
      <c r="E269" s="109" t="s">
        <v>23</v>
      </c>
      <c r="F269" s="27" t="s">
        <v>668</v>
      </c>
      <c r="G269" s="27"/>
      <c r="H269" s="27" t="s">
        <v>288</v>
      </c>
      <c r="I269" s="88" t="s">
        <v>287</v>
      </c>
      <c r="J269" s="16"/>
      <c r="K269" s="89">
        <v>0.33329999999999999</v>
      </c>
      <c r="L269" s="99">
        <f>VLOOKUP(B269,QualitativeNotes!B:C,2,FALSE)</f>
        <v>0</v>
      </c>
      <c r="M269" s="27"/>
      <c r="N269" s="27" t="s">
        <v>288</v>
      </c>
      <c r="O269" s="88" t="s">
        <v>287</v>
      </c>
      <c r="P269" s="16"/>
      <c r="Q269" s="89">
        <v>1.3332999999999999</v>
      </c>
      <c r="R269" s="99">
        <f>VLOOKUP($B269,QualitativeNotes!B:C,2,FALSE)</f>
        <v>0</v>
      </c>
      <c r="S269" s="27"/>
      <c r="T269" s="27" t="s">
        <v>288</v>
      </c>
      <c r="U269" s="88" t="s">
        <v>287</v>
      </c>
      <c r="V269" s="16"/>
      <c r="W269" s="89">
        <v>2.3332999999999999</v>
      </c>
      <c r="X269" s="99">
        <f>VLOOKUP($B269,QualitativeNotes!B:C,2,FALSE)</f>
        <v>0</v>
      </c>
    </row>
    <row r="270" spans="1:24" ht="43.5" x14ac:dyDescent="0.35">
      <c r="A270" s="107">
        <v>43921</v>
      </c>
      <c r="B270" s="108" t="s">
        <v>465</v>
      </c>
      <c r="C270" s="109" t="s">
        <v>181</v>
      </c>
      <c r="D270" s="109" t="s">
        <v>201</v>
      </c>
      <c r="E270" s="109" t="s">
        <v>43</v>
      </c>
      <c r="F270" s="27" t="s">
        <v>668</v>
      </c>
      <c r="G270" s="27"/>
      <c r="H270" s="27" t="s">
        <v>288</v>
      </c>
      <c r="I270" s="88" t="s">
        <v>287</v>
      </c>
      <c r="J270" s="16"/>
      <c r="K270" s="26" t="s">
        <v>303</v>
      </c>
      <c r="L270" s="99">
        <f>VLOOKUP(B270,QualitativeNotes!B:C,2,FALSE)</f>
        <v>0</v>
      </c>
      <c r="M270" s="27"/>
      <c r="N270" s="27" t="s">
        <v>288</v>
      </c>
      <c r="O270" s="88" t="s">
        <v>287</v>
      </c>
      <c r="P270" s="16"/>
      <c r="Q270" s="26" t="s">
        <v>303</v>
      </c>
      <c r="R270" s="99">
        <f>VLOOKUP($B270,QualitativeNotes!B:C,2,FALSE)</f>
        <v>0</v>
      </c>
      <c r="S270" s="27"/>
      <c r="T270" s="27" t="s">
        <v>288</v>
      </c>
      <c r="U270" s="88" t="s">
        <v>287</v>
      </c>
      <c r="V270" s="16"/>
      <c r="W270" s="26" t="s">
        <v>303</v>
      </c>
      <c r="X270" s="99">
        <f>VLOOKUP($B270,QualitativeNotes!B:C,2,FALSE)</f>
        <v>0</v>
      </c>
    </row>
    <row r="271" spans="1:24" ht="58" x14ac:dyDescent="0.35">
      <c r="A271" s="107">
        <v>43921</v>
      </c>
      <c r="B271" s="108" t="s">
        <v>466</v>
      </c>
      <c r="C271" s="109" t="s">
        <v>181</v>
      </c>
      <c r="D271" s="109" t="s">
        <v>202</v>
      </c>
      <c r="E271" s="109" t="s">
        <v>43</v>
      </c>
      <c r="F271" s="27" t="s">
        <v>668</v>
      </c>
      <c r="G271" s="27"/>
      <c r="H271" s="27" t="s">
        <v>288</v>
      </c>
      <c r="I271" s="88" t="s">
        <v>287</v>
      </c>
      <c r="J271" s="16"/>
      <c r="K271" s="26" t="s">
        <v>303</v>
      </c>
      <c r="L271" s="99">
        <f>VLOOKUP(B271,QualitativeNotes!B:C,2,FALSE)</f>
        <v>0</v>
      </c>
      <c r="M271" s="27"/>
      <c r="N271" s="27" t="s">
        <v>288</v>
      </c>
      <c r="O271" s="88" t="s">
        <v>287</v>
      </c>
      <c r="P271" s="16"/>
      <c r="Q271" s="26" t="s">
        <v>303</v>
      </c>
      <c r="R271" s="99">
        <f>VLOOKUP($B271,QualitativeNotes!B:C,2,FALSE)</f>
        <v>0</v>
      </c>
      <c r="S271" s="27"/>
      <c r="T271" s="27" t="s">
        <v>288</v>
      </c>
      <c r="U271" s="88" t="s">
        <v>287</v>
      </c>
      <c r="V271" s="16"/>
      <c r="W271" s="26" t="s">
        <v>303</v>
      </c>
      <c r="X271" s="99">
        <f>VLOOKUP($B271,QualitativeNotes!B:C,2,FALSE)</f>
        <v>0</v>
      </c>
    </row>
    <row r="272" spans="1:24" ht="43.5" x14ac:dyDescent="0.35">
      <c r="A272" s="107">
        <v>43921</v>
      </c>
      <c r="B272" s="108" t="s">
        <v>467</v>
      </c>
      <c r="C272" s="109" t="s">
        <v>181</v>
      </c>
      <c r="D272" s="109" t="s">
        <v>203</v>
      </c>
      <c r="E272" s="109" t="s">
        <v>45</v>
      </c>
      <c r="F272" s="27" t="s">
        <v>668</v>
      </c>
      <c r="G272" s="27"/>
      <c r="H272" s="27" t="s">
        <v>288</v>
      </c>
      <c r="I272" s="88" t="s">
        <v>287</v>
      </c>
      <c r="J272" s="16"/>
      <c r="K272" s="90">
        <v>5</v>
      </c>
      <c r="L272" s="99">
        <f>VLOOKUP(B272,QualitativeNotes!B:C,2,FALSE)</f>
        <v>0</v>
      </c>
      <c r="M272" s="27"/>
      <c r="N272" s="27" t="s">
        <v>288</v>
      </c>
      <c r="O272" s="88" t="s">
        <v>287</v>
      </c>
      <c r="P272" s="16"/>
      <c r="Q272" s="90">
        <v>6</v>
      </c>
      <c r="R272" s="99">
        <f>VLOOKUP($B272,QualitativeNotes!B:C,2,FALSE)</f>
        <v>0</v>
      </c>
      <c r="S272" s="27"/>
      <c r="T272" s="27" t="s">
        <v>288</v>
      </c>
      <c r="U272" s="88" t="s">
        <v>287</v>
      </c>
      <c r="V272" s="16"/>
      <c r="W272" s="90">
        <v>7</v>
      </c>
      <c r="X272" s="99">
        <f>VLOOKUP($B272,QualitativeNotes!B:C,2,FALSE)</f>
        <v>0</v>
      </c>
    </row>
    <row r="273" spans="1:24" ht="43.5" x14ac:dyDescent="0.35">
      <c r="A273" s="107">
        <v>43921</v>
      </c>
      <c r="B273" s="108" t="s">
        <v>468</v>
      </c>
      <c r="C273" s="109" t="s">
        <v>181</v>
      </c>
      <c r="D273" s="109" t="s">
        <v>204</v>
      </c>
      <c r="E273" s="109" t="s">
        <v>64</v>
      </c>
      <c r="F273" s="27" t="s">
        <v>668</v>
      </c>
      <c r="G273" s="27"/>
      <c r="H273" s="27" t="s">
        <v>288</v>
      </c>
      <c r="I273" s="88" t="s">
        <v>287</v>
      </c>
      <c r="J273" s="16"/>
      <c r="K273" s="91">
        <v>0.33329999999999999</v>
      </c>
      <c r="L273" s="99">
        <f>VLOOKUP(B273,QualitativeNotes!B:C,2,FALSE)</f>
        <v>0</v>
      </c>
      <c r="M273" s="27"/>
      <c r="N273" s="27" t="s">
        <v>288</v>
      </c>
      <c r="O273" s="88" t="s">
        <v>287</v>
      </c>
      <c r="P273" s="16"/>
      <c r="Q273" s="91">
        <v>1.3332999999999999</v>
      </c>
      <c r="R273" s="99">
        <f>VLOOKUP($B273,QualitativeNotes!B:C,2,FALSE)</f>
        <v>0</v>
      </c>
      <c r="S273" s="27"/>
      <c r="T273" s="27" t="s">
        <v>288</v>
      </c>
      <c r="U273" s="88" t="s">
        <v>287</v>
      </c>
      <c r="V273" s="16"/>
      <c r="W273" s="91">
        <v>2.3332999999999999</v>
      </c>
      <c r="X273" s="99">
        <f>VLOOKUP($B273,QualitativeNotes!B:C,2,FALSE)</f>
        <v>0</v>
      </c>
    </row>
    <row r="274" spans="1:24" ht="29" x14ac:dyDescent="0.35">
      <c r="A274" s="107">
        <v>43921</v>
      </c>
      <c r="B274" s="108" t="s">
        <v>469</v>
      </c>
      <c r="C274" s="109" t="s">
        <v>205</v>
      </c>
      <c r="D274" s="109" t="s">
        <v>206</v>
      </c>
      <c r="E274" s="109" t="s">
        <v>9</v>
      </c>
      <c r="F274" s="27" t="s">
        <v>668</v>
      </c>
      <c r="G274" s="27"/>
      <c r="H274" s="27" t="s">
        <v>288</v>
      </c>
      <c r="I274" s="88" t="s">
        <v>287</v>
      </c>
      <c r="J274" s="16"/>
      <c r="K274" s="89">
        <v>1000000</v>
      </c>
      <c r="L274" s="99">
        <f>VLOOKUP(B274,QualitativeNotes!B:C,2,FALSE)</f>
        <v>0</v>
      </c>
      <c r="M274" s="27"/>
      <c r="N274" s="27" t="s">
        <v>288</v>
      </c>
      <c r="O274" s="88" t="s">
        <v>287</v>
      </c>
      <c r="P274" s="16"/>
      <c r="Q274" s="89">
        <v>1000000</v>
      </c>
      <c r="R274" s="99">
        <f>VLOOKUP($B274,QualitativeNotes!B:C,2,FALSE)</f>
        <v>0</v>
      </c>
      <c r="S274" s="27"/>
      <c r="T274" s="27" t="s">
        <v>288</v>
      </c>
      <c r="U274" s="88" t="s">
        <v>287</v>
      </c>
      <c r="V274" s="16"/>
      <c r="W274" s="89">
        <v>1000000</v>
      </c>
      <c r="X274" s="99">
        <f>VLOOKUP($B274,QualitativeNotes!B:C,2,FALSE)</f>
        <v>0</v>
      </c>
    </row>
    <row r="275" spans="1:24" ht="29" x14ac:dyDescent="0.35">
      <c r="A275" s="107">
        <v>43921</v>
      </c>
      <c r="B275" s="108" t="s">
        <v>470</v>
      </c>
      <c r="C275" s="109" t="s">
        <v>205</v>
      </c>
      <c r="D275" s="109" t="s">
        <v>207</v>
      </c>
      <c r="E275" s="109" t="s">
        <v>9</v>
      </c>
      <c r="F275" s="27" t="s">
        <v>668</v>
      </c>
      <c r="G275" s="27"/>
      <c r="H275" s="27" t="s">
        <v>288</v>
      </c>
      <c r="I275" s="88" t="s">
        <v>287</v>
      </c>
      <c r="J275" s="16"/>
      <c r="K275" s="89">
        <v>1000000</v>
      </c>
      <c r="L275" s="99">
        <f>VLOOKUP(B275,QualitativeNotes!B:C,2,FALSE)</f>
        <v>0</v>
      </c>
      <c r="M275" s="27"/>
      <c r="N275" s="27" t="s">
        <v>288</v>
      </c>
      <c r="O275" s="88" t="s">
        <v>287</v>
      </c>
      <c r="P275" s="16"/>
      <c r="Q275" s="89">
        <v>1000000</v>
      </c>
      <c r="R275" s="99">
        <f>VLOOKUP($B275,QualitativeNotes!B:C,2,FALSE)</f>
        <v>0</v>
      </c>
      <c r="S275" s="27"/>
      <c r="T275" s="27" t="s">
        <v>288</v>
      </c>
      <c r="U275" s="88" t="s">
        <v>287</v>
      </c>
      <c r="V275" s="16"/>
      <c r="W275" s="89">
        <v>1000000</v>
      </c>
      <c r="X275" s="99">
        <f>VLOOKUP($B275,QualitativeNotes!B:C,2,FALSE)</f>
        <v>0</v>
      </c>
    </row>
    <row r="276" spans="1:24" ht="87" x14ac:dyDescent="0.35">
      <c r="A276" s="107">
        <v>43921</v>
      </c>
      <c r="B276" s="108" t="s">
        <v>545</v>
      </c>
      <c r="C276" s="109" t="s">
        <v>205</v>
      </c>
      <c r="D276" s="109" t="s">
        <v>208</v>
      </c>
      <c r="E276" s="109" t="s">
        <v>9</v>
      </c>
      <c r="F276" s="27" t="s">
        <v>668</v>
      </c>
      <c r="G276" s="27"/>
      <c r="H276" s="27" t="s">
        <v>288</v>
      </c>
      <c r="I276" s="88" t="s">
        <v>287</v>
      </c>
      <c r="J276" s="16" t="s">
        <v>331</v>
      </c>
      <c r="K276" s="89">
        <v>5000000</v>
      </c>
      <c r="L276" s="99">
        <f>VLOOKUP(B276,QualitativeNotes!B:C,2,FALSE)</f>
        <v>0</v>
      </c>
      <c r="M276" s="27"/>
      <c r="N276" s="27" t="s">
        <v>288</v>
      </c>
      <c r="O276" s="88" t="s">
        <v>287</v>
      </c>
      <c r="P276" s="16" t="s">
        <v>331</v>
      </c>
      <c r="Q276" s="89">
        <v>5000000</v>
      </c>
      <c r="R276" s="99">
        <f>VLOOKUP($B276,QualitativeNotes!B:C,2,FALSE)</f>
        <v>0</v>
      </c>
      <c r="S276" s="27"/>
      <c r="T276" s="27" t="s">
        <v>288</v>
      </c>
      <c r="U276" s="88" t="s">
        <v>287</v>
      </c>
      <c r="V276" s="16" t="s">
        <v>331</v>
      </c>
      <c r="W276" s="89">
        <v>5000000</v>
      </c>
      <c r="X276" s="99">
        <f>VLOOKUP($B276,QualitativeNotes!B:C,2,FALSE)</f>
        <v>0</v>
      </c>
    </row>
    <row r="277" spans="1:24" ht="87" x14ac:dyDescent="0.35">
      <c r="A277" s="107">
        <v>43921</v>
      </c>
      <c r="B277" s="108" t="s">
        <v>545</v>
      </c>
      <c r="C277" s="109" t="s">
        <v>205</v>
      </c>
      <c r="D277" s="109" t="s">
        <v>208</v>
      </c>
      <c r="E277" s="109" t="s">
        <v>9</v>
      </c>
      <c r="F277" s="27" t="s">
        <v>668</v>
      </c>
      <c r="G277" s="27"/>
      <c r="H277" s="27" t="s">
        <v>288</v>
      </c>
      <c r="I277" s="88" t="s">
        <v>287</v>
      </c>
      <c r="J277" s="16" t="s">
        <v>333</v>
      </c>
      <c r="K277" s="89">
        <v>5000000</v>
      </c>
      <c r="L277" s="99">
        <f>VLOOKUP(B277,QualitativeNotes!B:C,2,FALSE)</f>
        <v>0</v>
      </c>
      <c r="M277" s="27"/>
      <c r="N277" s="27" t="s">
        <v>288</v>
      </c>
      <c r="O277" s="88" t="s">
        <v>287</v>
      </c>
      <c r="P277" s="16" t="s">
        <v>333</v>
      </c>
      <c r="Q277" s="89">
        <v>5000000</v>
      </c>
      <c r="R277" s="99">
        <f>VLOOKUP($B277,QualitativeNotes!B:C,2,FALSE)</f>
        <v>0</v>
      </c>
      <c r="S277" s="27"/>
      <c r="T277" s="27" t="s">
        <v>288</v>
      </c>
      <c r="U277" s="88" t="s">
        <v>287</v>
      </c>
      <c r="V277" s="16" t="s">
        <v>333</v>
      </c>
      <c r="W277" s="89">
        <v>5000000</v>
      </c>
      <c r="X277" s="99">
        <f>VLOOKUP($B277,QualitativeNotes!B:C,2,FALSE)</f>
        <v>0</v>
      </c>
    </row>
    <row r="278" spans="1:24" ht="87" x14ac:dyDescent="0.35">
      <c r="A278" s="107">
        <v>43921</v>
      </c>
      <c r="B278" s="108" t="s">
        <v>545</v>
      </c>
      <c r="C278" s="109" t="s">
        <v>205</v>
      </c>
      <c r="D278" s="109" t="s">
        <v>208</v>
      </c>
      <c r="E278" s="109" t="s">
        <v>9</v>
      </c>
      <c r="F278" s="27" t="s">
        <v>668</v>
      </c>
      <c r="G278" s="27"/>
      <c r="H278" s="27" t="s">
        <v>288</v>
      </c>
      <c r="I278" s="88" t="s">
        <v>287</v>
      </c>
      <c r="J278" s="16" t="s">
        <v>332</v>
      </c>
      <c r="K278" s="89">
        <v>5000000</v>
      </c>
      <c r="L278" s="99">
        <f>VLOOKUP(B278,QualitativeNotes!B:C,2,FALSE)</f>
        <v>0</v>
      </c>
      <c r="M278" s="27"/>
      <c r="N278" s="27" t="s">
        <v>288</v>
      </c>
      <c r="O278" s="88" t="s">
        <v>287</v>
      </c>
      <c r="P278" s="16" t="s">
        <v>332</v>
      </c>
      <c r="Q278" s="89">
        <v>5000000</v>
      </c>
      <c r="R278" s="99">
        <f>VLOOKUP($B278,QualitativeNotes!B:C,2,FALSE)</f>
        <v>0</v>
      </c>
      <c r="S278" s="27"/>
      <c r="T278" s="27" t="s">
        <v>288</v>
      </c>
      <c r="U278" s="88" t="s">
        <v>287</v>
      </c>
      <c r="V278" s="16" t="s">
        <v>332</v>
      </c>
      <c r="W278" s="89">
        <v>5000000</v>
      </c>
      <c r="X278" s="99">
        <f>VLOOKUP($B278,QualitativeNotes!B:C,2,FALSE)</f>
        <v>0</v>
      </c>
    </row>
    <row r="279" spans="1:24" ht="87" x14ac:dyDescent="0.35">
      <c r="A279" s="107">
        <v>43921</v>
      </c>
      <c r="B279" s="108" t="s">
        <v>545</v>
      </c>
      <c r="C279" s="109" t="s">
        <v>205</v>
      </c>
      <c r="D279" s="109" t="s">
        <v>208</v>
      </c>
      <c r="E279" s="109" t="s">
        <v>9</v>
      </c>
      <c r="F279" s="27" t="s">
        <v>668</v>
      </c>
      <c r="G279" s="27"/>
      <c r="H279" s="27" t="s">
        <v>288</v>
      </c>
      <c r="I279" s="88" t="s">
        <v>287</v>
      </c>
      <c r="J279" s="16" t="s">
        <v>334</v>
      </c>
      <c r="K279" s="89">
        <v>5000000</v>
      </c>
      <c r="L279" s="99">
        <f>VLOOKUP(B279,QualitativeNotes!B:C,2,FALSE)</f>
        <v>0</v>
      </c>
      <c r="M279" s="27"/>
      <c r="N279" s="27" t="s">
        <v>288</v>
      </c>
      <c r="O279" s="88" t="s">
        <v>287</v>
      </c>
      <c r="P279" s="16" t="s">
        <v>334</v>
      </c>
      <c r="Q279" s="89">
        <v>5000000</v>
      </c>
      <c r="R279" s="99">
        <f>VLOOKUP($B279,QualitativeNotes!B:C,2,FALSE)</f>
        <v>0</v>
      </c>
      <c r="S279" s="27"/>
      <c r="T279" s="27" t="s">
        <v>288</v>
      </c>
      <c r="U279" s="88" t="s">
        <v>287</v>
      </c>
      <c r="V279" s="16" t="s">
        <v>334</v>
      </c>
      <c r="W279" s="89">
        <v>5000000</v>
      </c>
      <c r="X279" s="99">
        <f>VLOOKUP($B279,QualitativeNotes!B:C,2,FALSE)</f>
        <v>0</v>
      </c>
    </row>
    <row r="280" spans="1:24" ht="87" x14ac:dyDescent="0.35">
      <c r="A280" s="107">
        <v>43921</v>
      </c>
      <c r="B280" s="108" t="s">
        <v>545</v>
      </c>
      <c r="C280" s="109" t="s">
        <v>205</v>
      </c>
      <c r="D280" s="109" t="s">
        <v>208</v>
      </c>
      <c r="E280" s="109" t="s">
        <v>9</v>
      </c>
      <c r="F280" s="27" t="s">
        <v>668</v>
      </c>
      <c r="G280" s="27"/>
      <c r="H280" s="27" t="s">
        <v>288</v>
      </c>
      <c r="I280" s="88" t="s">
        <v>287</v>
      </c>
      <c r="J280" s="16" t="s">
        <v>335</v>
      </c>
      <c r="K280" s="89">
        <v>5000000</v>
      </c>
      <c r="L280" s="99">
        <f>VLOOKUP(B280,QualitativeNotes!B:C,2,FALSE)</f>
        <v>0</v>
      </c>
      <c r="M280" s="27"/>
      <c r="N280" s="27" t="s">
        <v>288</v>
      </c>
      <c r="O280" s="88" t="s">
        <v>287</v>
      </c>
      <c r="P280" s="16" t="s">
        <v>335</v>
      </c>
      <c r="Q280" s="89">
        <v>5000000</v>
      </c>
      <c r="R280" s="99">
        <f>VLOOKUP($B280,QualitativeNotes!B:C,2,FALSE)</f>
        <v>0</v>
      </c>
      <c r="S280" s="27"/>
      <c r="T280" s="27" t="s">
        <v>288</v>
      </c>
      <c r="U280" s="88" t="s">
        <v>287</v>
      </c>
      <c r="V280" s="16" t="s">
        <v>335</v>
      </c>
      <c r="W280" s="89">
        <v>5000000</v>
      </c>
      <c r="X280" s="99">
        <f>VLOOKUP($B280,QualitativeNotes!B:C,2,FALSE)</f>
        <v>0</v>
      </c>
    </row>
    <row r="281" spans="1:24" ht="87" x14ac:dyDescent="0.35">
      <c r="A281" s="107">
        <v>43921</v>
      </c>
      <c r="B281" s="108" t="s">
        <v>545</v>
      </c>
      <c r="C281" s="109" t="s">
        <v>205</v>
      </c>
      <c r="D281" s="109" t="s">
        <v>208</v>
      </c>
      <c r="E281" s="109" t="s">
        <v>9</v>
      </c>
      <c r="F281" s="27" t="s">
        <v>668</v>
      </c>
      <c r="G281" s="27"/>
      <c r="H281" s="27" t="s">
        <v>288</v>
      </c>
      <c r="I281" s="88" t="s">
        <v>287</v>
      </c>
      <c r="J281" s="16" t="s">
        <v>330</v>
      </c>
      <c r="K281" s="89">
        <v>5000000</v>
      </c>
      <c r="L281" s="99">
        <f>VLOOKUP(B281,QualitativeNotes!B:C,2,FALSE)</f>
        <v>0</v>
      </c>
      <c r="M281" s="27"/>
      <c r="N281" s="27" t="s">
        <v>288</v>
      </c>
      <c r="O281" s="88" t="s">
        <v>287</v>
      </c>
      <c r="P281" s="16" t="s">
        <v>330</v>
      </c>
      <c r="Q281" s="89">
        <v>5000000</v>
      </c>
      <c r="R281" s="99">
        <f>VLOOKUP($B281,QualitativeNotes!B:C,2,FALSE)</f>
        <v>0</v>
      </c>
      <c r="S281" s="27"/>
      <c r="T281" s="27" t="s">
        <v>288</v>
      </c>
      <c r="U281" s="88" t="s">
        <v>287</v>
      </c>
      <c r="V281" s="16" t="s">
        <v>330</v>
      </c>
      <c r="W281" s="89">
        <v>5000000</v>
      </c>
      <c r="X281" s="99">
        <f>VLOOKUP($B281,QualitativeNotes!B:C,2,FALSE)</f>
        <v>0</v>
      </c>
    </row>
    <row r="282" spans="1:24" ht="72.5" x14ac:dyDescent="0.35">
      <c r="A282" s="107">
        <v>43921</v>
      </c>
      <c r="B282" s="108" t="s">
        <v>546</v>
      </c>
      <c r="C282" s="109" t="s">
        <v>205</v>
      </c>
      <c r="D282" s="109" t="s">
        <v>210</v>
      </c>
      <c r="E282" s="109" t="s">
        <v>9</v>
      </c>
      <c r="F282" s="27" t="s">
        <v>668</v>
      </c>
      <c r="G282" s="27"/>
      <c r="H282" s="27" t="s">
        <v>288</v>
      </c>
      <c r="I282" s="88" t="s">
        <v>287</v>
      </c>
      <c r="J282" s="16" t="s">
        <v>331</v>
      </c>
      <c r="K282" s="89">
        <v>5000000</v>
      </c>
      <c r="L282" s="99">
        <f>VLOOKUP(B282,QualitativeNotes!B:C,2,FALSE)</f>
        <v>0</v>
      </c>
      <c r="M282" s="27"/>
      <c r="N282" s="27" t="s">
        <v>288</v>
      </c>
      <c r="O282" s="88" t="s">
        <v>287</v>
      </c>
      <c r="P282" s="16" t="s">
        <v>331</v>
      </c>
      <c r="Q282" s="89">
        <v>5000000</v>
      </c>
      <c r="R282" s="99">
        <f>VLOOKUP($B282,QualitativeNotes!B:C,2,FALSE)</f>
        <v>0</v>
      </c>
      <c r="S282" s="27"/>
      <c r="T282" s="27" t="s">
        <v>288</v>
      </c>
      <c r="U282" s="88" t="s">
        <v>287</v>
      </c>
      <c r="V282" s="16" t="s">
        <v>331</v>
      </c>
      <c r="W282" s="89">
        <v>5000000</v>
      </c>
      <c r="X282" s="99">
        <f>VLOOKUP($B282,QualitativeNotes!B:C,2,FALSE)</f>
        <v>0</v>
      </c>
    </row>
    <row r="283" spans="1:24" ht="72.5" x14ac:dyDescent="0.35">
      <c r="A283" s="107">
        <v>43921</v>
      </c>
      <c r="B283" s="108" t="s">
        <v>546</v>
      </c>
      <c r="C283" s="109" t="s">
        <v>205</v>
      </c>
      <c r="D283" s="109" t="s">
        <v>210</v>
      </c>
      <c r="E283" s="109" t="s">
        <v>9</v>
      </c>
      <c r="F283" s="27" t="s">
        <v>668</v>
      </c>
      <c r="G283" s="27"/>
      <c r="H283" s="27" t="s">
        <v>288</v>
      </c>
      <c r="I283" s="88" t="s">
        <v>287</v>
      </c>
      <c r="J283" s="16" t="s">
        <v>333</v>
      </c>
      <c r="K283" s="89">
        <v>5000000</v>
      </c>
      <c r="L283" s="99">
        <f>VLOOKUP(B283,QualitativeNotes!B:C,2,FALSE)</f>
        <v>0</v>
      </c>
      <c r="M283" s="27"/>
      <c r="N283" s="27" t="s">
        <v>288</v>
      </c>
      <c r="O283" s="88" t="s">
        <v>287</v>
      </c>
      <c r="P283" s="16" t="s">
        <v>333</v>
      </c>
      <c r="Q283" s="89">
        <v>5000000</v>
      </c>
      <c r="R283" s="99">
        <f>VLOOKUP($B283,QualitativeNotes!B:C,2,FALSE)</f>
        <v>0</v>
      </c>
      <c r="S283" s="27"/>
      <c r="T283" s="27" t="s">
        <v>288</v>
      </c>
      <c r="U283" s="88" t="s">
        <v>287</v>
      </c>
      <c r="V283" s="16" t="s">
        <v>333</v>
      </c>
      <c r="W283" s="89">
        <v>5000000</v>
      </c>
      <c r="X283" s="99">
        <f>VLOOKUP($B283,QualitativeNotes!B:C,2,FALSE)</f>
        <v>0</v>
      </c>
    </row>
    <row r="284" spans="1:24" ht="72.5" x14ac:dyDescent="0.35">
      <c r="A284" s="107">
        <v>43921</v>
      </c>
      <c r="B284" s="108" t="s">
        <v>546</v>
      </c>
      <c r="C284" s="109" t="s">
        <v>205</v>
      </c>
      <c r="D284" s="109" t="s">
        <v>210</v>
      </c>
      <c r="E284" s="109" t="s">
        <v>9</v>
      </c>
      <c r="F284" s="27" t="s">
        <v>668</v>
      </c>
      <c r="G284" s="27"/>
      <c r="H284" s="27" t="s">
        <v>288</v>
      </c>
      <c r="I284" s="88" t="s">
        <v>287</v>
      </c>
      <c r="J284" s="16" t="s">
        <v>332</v>
      </c>
      <c r="K284" s="89">
        <v>5000000</v>
      </c>
      <c r="L284" s="99">
        <f>VLOOKUP(B284,QualitativeNotes!B:C,2,FALSE)</f>
        <v>0</v>
      </c>
      <c r="M284" s="27"/>
      <c r="N284" s="27" t="s">
        <v>288</v>
      </c>
      <c r="O284" s="88" t="s">
        <v>287</v>
      </c>
      <c r="P284" s="16" t="s">
        <v>332</v>
      </c>
      <c r="Q284" s="89">
        <v>5000000</v>
      </c>
      <c r="R284" s="99">
        <f>VLOOKUP($B284,QualitativeNotes!B:C,2,FALSE)</f>
        <v>0</v>
      </c>
      <c r="S284" s="27"/>
      <c r="T284" s="27" t="s">
        <v>288</v>
      </c>
      <c r="U284" s="88" t="s">
        <v>287</v>
      </c>
      <c r="V284" s="16" t="s">
        <v>332</v>
      </c>
      <c r="W284" s="89">
        <v>5000000</v>
      </c>
      <c r="X284" s="99">
        <f>VLOOKUP($B284,QualitativeNotes!B:C,2,FALSE)</f>
        <v>0</v>
      </c>
    </row>
    <row r="285" spans="1:24" ht="72.5" x14ac:dyDescent="0.35">
      <c r="A285" s="107">
        <v>43921</v>
      </c>
      <c r="B285" s="108" t="s">
        <v>546</v>
      </c>
      <c r="C285" s="109" t="s">
        <v>205</v>
      </c>
      <c r="D285" s="109" t="s">
        <v>210</v>
      </c>
      <c r="E285" s="109" t="s">
        <v>9</v>
      </c>
      <c r="F285" s="27" t="s">
        <v>668</v>
      </c>
      <c r="G285" s="27"/>
      <c r="H285" s="27" t="s">
        <v>288</v>
      </c>
      <c r="I285" s="88" t="s">
        <v>287</v>
      </c>
      <c r="J285" s="16" t="s">
        <v>334</v>
      </c>
      <c r="K285" s="89">
        <v>5000000</v>
      </c>
      <c r="L285" s="99">
        <f>VLOOKUP(B285,QualitativeNotes!B:C,2,FALSE)</f>
        <v>0</v>
      </c>
      <c r="M285" s="27"/>
      <c r="N285" s="27" t="s">
        <v>288</v>
      </c>
      <c r="O285" s="88" t="s">
        <v>287</v>
      </c>
      <c r="P285" s="16" t="s">
        <v>334</v>
      </c>
      <c r="Q285" s="89">
        <v>5000000</v>
      </c>
      <c r="R285" s="99">
        <f>VLOOKUP($B285,QualitativeNotes!B:C,2,FALSE)</f>
        <v>0</v>
      </c>
      <c r="S285" s="27"/>
      <c r="T285" s="27" t="s">
        <v>288</v>
      </c>
      <c r="U285" s="88" t="s">
        <v>287</v>
      </c>
      <c r="V285" s="16" t="s">
        <v>334</v>
      </c>
      <c r="W285" s="89">
        <v>5000000</v>
      </c>
      <c r="X285" s="99">
        <f>VLOOKUP($B285,QualitativeNotes!B:C,2,FALSE)</f>
        <v>0</v>
      </c>
    </row>
    <row r="286" spans="1:24" ht="72.5" x14ac:dyDescent="0.35">
      <c r="A286" s="107">
        <v>43921</v>
      </c>
      <c r="B286" s="108" t="s">
        <v>546</v>
      </c>
      <c r="C286" s="109" t="s">
        <v>205</v>
      </c>
      <c r="D286" s="109" t="s">
        <v>210</v>
      </c>
      <c r="E286" s="109" t="s">
        <v>9</v>
      </c>
      <c r="F286" s="27" t="s">
        <v>668</v>
      </c>
      <c r="G286" s="27"/>
      <c r="H286" s="27" t="s">
        <v>288</v>
      </c>
      <c r="I286" s="88" t="s">
        <v>287</v>
      </c>
      <c r="J286" s="16" t="s">
        <v>335</v>
      </c>
      <c r="K286" s="89">
        <v>5000000</v>
      </c>
      <c r="L286" s="99">
        <f>VLOOKUP(B286,QualitativeNotes!B:C,2,FALSE)</f>
        <v>0</v>
      </c>
      <c r="M286" s="27"/>
      <c r="N286" s="27" t="s">
        <v>288</v>
      </c>
      <c r="O286" s="88" t="s">
        <v>287</v>
      </c>
      <c r="P286" s="16" t="s">
        <v>335</v>
      </c>
      <c r="Q286" s="89">
        <v>5000000</v>
      </c>
      <c r="R286" s="99">
        <f>VLOOKUP($B286,QualitativeNotes!B:C,2,FALSE)</f>
        <v>0</v>
      </c>
      <c r="S286" s="27"/>
      <c r="T286" s="27" t="s">
        <v>288</v>
      </c>
      <c r="U286" s="88" t="s">
        <v>287</v>
      </c>
      <c r="V286" s="16" t="s">
        <v>335</v>
      </c>
      <c r="W286" s="89">
        <v>5000000</v>
      </c>
      <c r="X286" s="99">
        <f>VLOOKUP($B286,QualitativeNotes!B:C,2,FALSE)</f>
        <v>0</v>
      </c>
    </row>
    <row r="287" spans="1:24" ht="72.5" x14ac:dyDescent="0.35">
      <c r="A287" s="107">
        <v>43921</v>
      </c>
      <c r="B287" s="108" t="s">
        <v>546</v>
      </c>
      <c r="C287" s="109" t="s">
        <v>205</v>
      </c>
      <c r="D287" s="109" t="s">
        <v>210</v>
      </c>
      <c r="E287" s="109" t="s">
        <v>9</v>
      </c>
      <c r="F287" s="27" t="s">
        <v>668</v>
      </c>
      <c r="G287" s="27"/>
      <c r="H287" s="27" t="s">
        <v>288</v>
      </c>
      <c r="I287" s="88" t="s">
        <v>287</v>
      </c>
      <c r="J287" s="16" t="s">
        <v>330</v>
      </c>
      <c r="K287" s="89">
        <v>5000000</v>
      </c>
      <c r="L287" s="99">
        <f>VLOOKUP(B287,QualitativeNotes!B:C,2,FALSE)</f>
        <v>0</v>
      </c>
      <c r="M287" s="27"/>
      <c r="N287" s="27" t="s">
        <v>288</v>
      </c>
      <c r="O287" s="88" t="s">
        <v>287</v>
      </c>
      <c r="P287" s="16" t="s">
        <v>330</v>
      </c>
      <c r="Q287" s="89">
        <v>5000000</v>
      </c>
      <c r="R287" s="99">
        <f>VLOOKUP($B287,QualitativeNotes!B:C,2,FALSE)</f>
        <v>0</v>
      </c>
      <c r="S287" s="27"/>
      <c r="T287" s="27" t="s">
        <v>288</v>
      </c>
      <c r="U287" s="88" t="s">
        <v>287</v>
      </c>
      <c r="V287" s="16" t="s">
        <v>330</v>
      </c>
      <c r="W287" s="89">
        <v>5000000</v>
      </c>
      <c r="X287" s="99">
        <f>VLOOKUP($B287,QualitativeNotes!B:C,2,FALSE)</f>
        <v>0</v>
      </c>
    </row>
    <row r="288" spans="1:24" ht="72.5" x14ac:dyDescent="0.35">
      <c r="A288" s="107">
        <v>43921</v>
      </c>
      <c r="B288" s="108" t="s">
        <v>471</v>
      </c>
      <c r="C288" s="109" t="s">
        <v>211</v>
      </c>
      <c r="D288" s="109" t="s">
        <v>211</v>
      </c>
      <c r="E288" s="109" t="s">
        <v>64</v>
      </c>
      <c r="F288" s="27" t="s">
        <v>1</v>
      </c>
      <c r="G288" s="27"/>
      <c r="H288" s="27" t="s">
        <v>288</v>
      </c>
      <c r="I288" s="88" t="s">
        <v>287</v>
      </c>
      <c r="J288" s="16"/>
      <c r="K288" s="91">
        <v>0.99990000000000001</v>
      </c>
      <c r="L288" s="99">
        <f>VLOOKUP(B288,QualitativeNotes!B:C,2,FALSE)</f>
        <v>0</v>
      </c>
      <c r="M288" s="27"/>
      <c r="N288" s="27" t="s">
        <v>288</v>
      </c>
      <c r="O288" s="88" t="s">
        <v>287</v>
      </c>
      <c r="P288" s="16"/>
      <c r="Q288" s="91">
        <v>0.99990000000000001</v>
      </c>
      <c r="R288" s="99">
        <f>VLOOKUP($B288,QualitativeNotes!B:C,2,FALSE)</f>
        <v>0</v>
      </c>
      <c r="S288" s="27"/>
      <c r="T288" s="27" t="s">
        <v>288</v>
      </c>
      <c r="U288" s="88" t="s">
        <v>287</v>
      </c>
      <c r="V288" s="16"/>
      <c r="W288" s="91">
        <v>0.99990000000000001</v>
      </c>
      <c r="X288" s="99">
        <f>VLOOKUP($B288,QualitativeNotes!B:C,2,FALSE)</f>
        <v>0</v>
      </c>
    </row>
    <row r="289" spans="1:24" ht="29" x14ac:dyDescent="0.35">
      <c r="A289" s="107">
        <v>43921</v>
      </c>
      <c r="B289" s="108" t="s">
        <v>472</v>
      </c>
      <c r="C289" s="109" t="s">
        <v>212</v>
      </c>
      <c r="D289" s="109" t="s">
        <v>212</v>
      </c>
      <c r="E289" s="109" t="s">
        <v>64</v>
      </c>
      <c r="F289" s="27" t="s">
        <v>1</v>
      </c>
      <c r="G289" s="27"/>
      <c r="H289" s="27" t="s">
        <v>288</v>
      </c>
      <c r="I289" s="88" t="s">
        <v>287</v>
      </c>
      <c r="J289" s="16"/>
      <c r="K289" s="91">
        <v>0.99980000000000002</v>
      </c>
      <c r="L289" s="99">
        <f>VLOOKUP(B289,QualitativeNotes!B:C,2,FALSE)</f>
        <v>0</v>
      </c>
      <c r="M289" s="27"/>
      <c r="N289" s="27" t="s">
        <v>288</v>
      </c>
      <c r="O289" s="88" t="s">
        <v>287</v>
      </c>
      <c r="P289" s="16"/>
      <c r="Q289" s="91">
        <v>0.99980000000000002</v>
      </c>
      <c r="R289" s="99">
        <f>VLOOKUP($B289,QualitativeNotes!B:C,2,FALSE)</f>
        <v>0</v>
      </c>
      <c r="S289" s="27"/>
      <c r="T289" s="27" t="s">
        <v>288</v>
      </c>
      <c r="U289" s="88" t="s">
        <v>287</v>
      </c>
      <c r="V289" s="16"/>
      <c r="W289" s="91">
        <v>0.99980000000000002</v>
      </c>
      <c r="X289" s="99">
        <f>VLOOKUP($B289,QualitativeNotes!B:C,2,FALSE)</f>
        <v>0</v>
      </c>
    </row>
    <row r="290" spans="1:24" ht="43.5" x14ac:dyDescent="0.35">
      <c r="A290" s="107">
        <v>43921</v>
      </c>
      <c r="B290" s="108" t="s">
        <v>547</v>
      </c>
      <c r="C290" s="109" t="s">
        <v>213</v>
      </c>
      <c r="D290" s="109" t="s">
        <v>631</v>
      </c>
      <c r="E290" s="109" t="s">
        <v>630</v>
      </c>
      <c r="F290" s="27" t="s">
        <v>1</v>
      </c>
      <c r="G290" s="27"/>
      <c r="H290" s="27" t="s">
        <v>288</v>
      </c>
      <c r="I290" s="88" t="s">
        <v>287</v>
      </c>
      <c r="J290" s="15" t="s">
        <v>676</v>
      </c>
      <c r="K290" s="94">
        <v>6.25E-2</v>
      </c>
      <c r="L290" s="99">
        <f>VLOOKUP(B290,QualitativeNotes!B:C,2,FALSE)</f>
        <v>0</v>
      </c>
      <c r="M290" s="27"/>
      <c r="N290" s="27" t="s">
        <v>288</v>
      </c>
      <c r="O290" s="88" t="s">
        <v>287</v>
      </c>
      <c r="P290" s="15" t="s">
        <v>677</v>
      </c>
      <c r="Q290" s="94">
        <v>6.25E-2</v>
      </c>
      <c r="R290" s="99">
        <f>VLOOKUP($B290,QualitativeNotes!B:C,2,FALSE)</f>
        <v>0</v>
      </c>
      <c r="S290" s="27"/>
      <c r="T290" s="27" t="s">
        <v>288</v>
      </c>
      <c r="U290" s="88" t="s">
        <v>287</v>
      </c>
      <c r="V290" s="15" t="s">
        <v>678</v>
      </c>
      <c r="W290" s="94">
        <v>6.25E-2</v>
      </c>
      <c r="X290" s="99">
        <f>VLOOKUP($B290,QualitativeNotes!B:C,2,FALSE)</f>
        <v>0</v>
      </c>
    </row>
    <row r="291" spans="1:24" ht="43.5" x14ac:dyDescent="0.35">
      <c r="A291" s="107">
        <v>43921</v>
      </c>
      <c r="B291" s="108" t="s">
        <v>547</v>
      </c>
      <c r="C291" s="109" t="s">
        <v>213</v>
      </c>
      <c r="D291" s="109" t="s">
        <v>631</v>
      </c>
      <c r="E291" s="109" t="s">
        <v>630</v>
      </c>
      <c r="F291" s="27" t="s">
        <v>1</v>
      </c>
      <c r="G291" s="27"/>
      <c r="H291" s="27" t="s">
        <v>288</v>
      </c>
      <c r="I291" s="88" t="s">
        <v>287</v>
      </c>
      <c r="J291" s="15" t="s">
        <v>679</v>
      </c>
      <c r="K291" s="94">
        <v>6.25E-2</v>
      </c>
      <c r="L291" s="99">
        <f>VLOOKUP(B291,QualitativeNotes!B:C,2,FALSE)</f>
        <v>0</v>
      </c>
      <c r="M291" s="27"/>
      <c r="N291" s="27" t="s">
        <v>288</v>
      </c>
      <c r="O291" s="88" t="s">
        <v>287</v>
      </c>
      <c r="P291" s="15" t="s">
        <v>679</v>
      </c>
      <c r="Q291" s="94">
        <v>6.25E-2</v>
      </c>
      <c r="R291" s="99">
        <f>VLOOKUP($B291,QualitativeNotes!B:C,2,FALSE)</f>
        <v>0</v>
      </c>
      <c r="S291" s="27"/>
      <c r="T291" s="27" t="s">
        <v>288</v>
      </c>
      <c r="U291" s="88" t="s">
        <v>287</v>
      </c>
      <c r="V291" s="15" t="s">
        <v>679</v>
      </c>
      <c r="W291" s="94">
        <v>6.25E-2</v>
      </c>
      <c r="X291" s="99">
        <f>VLOOKUP($B291,QualitativeNotes!B:C,2,FALSE)</f>
        <v>0</v>
      </c>
    </row>
    <row r="292" spans="1:24" ht="43.5" x14ac:dyDescent="0.35">
      <c r="A292" s="107">
        <v>43921</v>
      </c>
      <c r="B292" s="108" t="s">
        <v>547</v>
      </c>
      <c r="C292" s="109" t="s">
        <v>213</v>
      </c>
      <c r="D292" s="109" t="s">
        <v>631</v>
      </c>
      <c r="E292" s="109" t="s">
        <v>630</v>
      </c>
      <c r="F292" s="27" t="s">
        <v>1</v>
      </c>
      <c r="G292" s="27"/>
      <c r="H292" s="27" t="s">
        <v>288</v>
      </c>
      <c r="I292" s="88" t="s">
        <v>287</v>
      </c>
      <c r="J292" s="15" t="s">
        <v>680</v>
      </c>
      <c r="K292" s="94">
        <v>6.25E-2</v>
      </c>
      <c r="L292" s="99">
        <f>VLOOKUP(B292,QualitativeNotes!B:C,2,FALSE)</f>
        <v>0</v>
      </c>
      <c r="M292" s="27"/>
      <c r="N292" s="27" t="s">
        <v>288</v>
      </c>
      <c r="O292" s="88" t="s">
        <v>287</v>
      </c>
      <c r="P292" s="15" t="s">
        <v>680</v>
      </c>
      <c r="Q292" s="94">
        <v>6.25E-2</v>
      </c>
      <c r="R292" s="99">
        <f>VLOOKUP($B292,QualitativeNotes!B:C,2,FALSE)</f>
        <v>0</v>
      </c>
      <c r="S292" s="27"/>
      <c r="T292" s="27" t="s">
        <v>288</v>
      </c>
      <c r="U292" s="88" t="s">
        <v>287</v>
      </c>
      <c r="V292" s="15" t="s">
        <v>680</v>
      </c>
      <c r="W292" s="94">
        <v>6.25E-2</v>
      </c>
      <c r="X292" s="99">
        <f>VLOOKUP($B292,QualitativeNotes!B:C,2,FALSE)</f>
        <v>0</v>
      </c>
    </row>
    <row r="293" spans="1:24" x14ac:dyDescent="0.35">
      <c r="A293" s="107">
        <v>43921</v>
      </c>
      <c r="B293" s="108" t="s">
        <v>473</v>
      </c>
      <c r="C293" s="109" t="s">
        <v>215</v>
      </c>
      <c r="D293" s="109" t="s">
        <v>216</v>
      </c>
      <c r="E293" s="109" t="s">
        <v>43</v>
      </c>
      <c r="F293" s="27" t="s">
        <v>668</v>
      </c>
      <c r="G293" s="27"/>
      <c r="H293" s="27" t="s">
        <v>288</v>
      </c>
      <c r="I293" s="88" t="s">
        <v>287</v>
      </c>
      <c r="J293" s="16"/>
      <c r="K293" s="26" t="s">
        <v>309</v>
      </c>
      <c r="L293" s="99">
        <f>VLOOKUP(B293,QualitativeNotes!B:C,2,FALSE)</f>
        <v>0</v>
      </c>
      <c r="M293" s="27"/>
      <c r="N293" s="27" t="s">
        <v>288</v>
      </c>
      <c r="O293" s="88" t="s">
        <v>287</v>
      </c>
      <c r="P293" s="16"/>
      <c r="Q293" s="26" t="s">
        <v>309</v>
      </c>
      <c r="R293" s="99">
        <f>VLOOKUP($B293,QualitativeNotes!B:C,2,FALSE)</f>
        <v>0</v>
      </c>
      <c r="S293" s="27"/>
      <c r="T293" s="27" t="s">
        <v>288</v>
      </c>
      <c r="U293" s="88" t="s">
        <v>287</v>
      </c>
      <c r="V293" s="16"/>
      <c r="W293" s="26" t="s">
        <v>309</v>
      </c>
      <c r="X293" s="99">
        <f>VLOOKUP($B293,QualitativeNotes!B:C,2,FALSE)</f>
        <v>0</v>
      </c>
    </row>
    <row r="294" spans="1:24" ht="29" x14ac:dyDescent="0.35">
      <c r="A294" s="107">
        <v>43921</v>
      </c>
      <c r="B294" s="108" t="s">
        <v>474</v>
      </c>
      <c r="C294" s="109" t="s">
        <v>217</v>
      </c>
      <c r="D294" s="109" t="s">
        <v>218</v>
      </c>
      <c r="E294" s="109" t="s">
        <v>45</v>
      </c>
      <c r="F294" s="27" t="s">
        <v>668</v>
      </c>
      <c r="G294" s="27"/>
      <c r="H294" s="27" t="s">
        <v>288</v>
      </c>
      <c r="I294" s="88" t="s">
        <v>287</v>
      </c>
      <c r="J294" s="16"/>
      <c r="K294" s="90">
        <v>10</v>
      </c>
      <c r="L294" s="99">
        <f>VLOOKUP(B294,QualitativeNotes!B:C,2,FALSE)</f>
        <v>0</v>
      </c>
      <c r="M294" s="27"/>
      <c r="N294" s="27" t="s">
        <v>288</v>
      </c>
      <c r="O294" s="88" t="s">
        <v>287</v>
      </c>
      <c r="P294" s="16"/>
      <c r="Q294" s="90">
        <v>10</v>
      </c>
      <c r="R294" s="99">
        <f>VLOOKUP($B294,QualitativeNotes!B:C,2,FALSE)</f>
        <v>0</v>
      </c>
      <c r="S294" s="27"/>
      <c r="T294" s="27" t="s">
        <v>288</v>
      </c>
      <c r="U294" s="88" t="s">
        <v>287</v>
      </c>
      <c r="V294" s="16"/>
      <c r="W294" s="90">
        <v>10</v>
      </c>
      <c r="X294" s="99">
        <f>VLOOKUP($B294,QualitativeNotes!B:C,2,FALSE)</f>
        <v>0</v>
      </c>
    </row>
    <row r="295" spans="1:24" ht="29" x14ac:dyDescent="0.35">
      <c r="A295" s="107">
        <v>43921</v>
      </c>
      <c r="B295" s="108" t="s">
        <v>475</v>
      </c>
      <c r="C295" s="109" t="s">
        <v>217</v>
      </c>
      <c r="D295" s="109" t="s">
        <v>219</v>
      </c>
      <c r="E295" s="109" t="s">
        <v>45</v>
      </c>
      <c r="F295" s="27" t="s">
        <v>668</v>
      </c>
      <c r="G295" s="27"/>
      <c r="H295" s="27" t="s">
        <v>288</v>
      </c>
      <c r="I295" s="88" t="s">
        <v>287</v>
      </c>
      <c r="J295" s="16"/>
      <c r="K295" s="90">
        <v>10</v>
      </c>
      <c r="L295" s="99">
        <f>VLOOKUP(B295,QualitativeNotes!B:C,2,FALSE)</f>
        <v>0</v>
      </c>
      <c r="M295" s="27"/>
      <c r="N295" s="27" t="s">
        <v>288</v>
      </c>
      <c r="O295" s="88" t="s">
        <v>287</v>
      </c>
      <c r="P295" s="16"/>
      <c r="Q295" s="90">
        <v>10</v>
      </c>
      <c r="R295" s="99">
        <f>VLOOKUP($B295,QualitativeNotes!B:C,2,FALSE)</f>
        <v>0</v>
      </c>
      <c r="S295" s="27"/>
      <c r="T295" s="27" t="s">
        <v>288</v>
      </c>
      <c r="U295" s="88" t="s">
        <v>287</v>
      </c>
      <c r="V295" s="16"/>
      <c r="W295" s="90">
        <v>10</v>
      </c>
      <c r="X295" s="99">
        <f>VLOOKUP($B295,QualitativeNotes!B:C,2,FALSE)</f>
        <v>0</v>
      </c>
    </row>
    <row r="296" spans="1:24" ht="29" x14ac:dyDescent="0.35">
      <c r="A296" s="107">
        <v>43921</v>
      </c>
      <c r="B296" s="108" t="s">
        <v>476</v>
      </c>
      <c r="C296" s="109" t="s">
        <v>217</v>
      </c>
      <c r="D296" s="109" t="s">
        <v>220</v>
      </c>
      <c r="E296" s="109" t="s">
        <v>45</v>
      </c>
      <c r="F296" s="27" t="s">
        <v>668</v>
      </c>
      <c r="G296" s="27"/>
      <c r="H296" s="27" t="s">
        <v>288</v>
      </c>
      <c r="I296" s="88" t="s">
        <v>287</v>
      </c>
      <c r="J296" s="16"/>
      <c r="K296" s="90">
        <v>15</v>
      </c>
      <c r="L296" s="99">
        <f>VLOOKUP(B296,QualitativeNotes!B:C,2,FALSE)</f>
        <v>0</v>
      </c>
      <c r="M296" s="27"/>
      <c r="N296" s="27" t="s">
        <v>288</v>
      </c>
      <c r="O296" s="88" t="s">
        <v>287</v>
      </c>
      <c r="P296" s="16"/>
      <c r="Q296" s="90">
        <v>15</v>
      </c>
      <c r="R296" s="99">
        <f>VLOOKUP($B296,QualitativeNotes!B:C,2,FALSE)</f>
        <v>0</v>
      </c>
      <c r="S296" s="27"/>
      <c r="T296" s="27" t="s">
        <v>288</v>
      </c>
      <c r="U296" s="88" t="s">
        <v>287</v>
      </c>
      <c r="V296" s="16"/>
      <c r="W296" s="90">
        <v>15</v>
      </c>
      <c r="X296" s="99">
        <f>VLOOKUP($B296,QualitativeNotes!B:C,2,FALSE)</f>
        <v>0</v>
      </c>
    </row>
    <row r="297" spans="1:24" ht="29" x14ac:dyDescent="0.35">
      <c r="A297" s="107">
        <v>43921</v>
      </c>
      <c r="B297" s="108" t="s">
        <v>477</v>
      </c>
      <c r="C297" s="109" t="s">
        <v>217</v>
      </c>
      <c r="D297" s="109" t="s">
        <v>221</v>
      </c>
      <c r="E297" s="109" t="s">
        <v>45</v>
      </c>
      <c r="F297" s="27" t="s">
        <v>668</v>
      </c>
      <c r="G297" s="27"/>
      <c r="H297" s="27" t="s">
        <v>288</v>
      </c>
      <c r="I297" s="88" t="s">
        <v>287</v>
      </c>
      <c r="J297" s="16"/>
      <c r="K297" s="90">
        <v>5</v>
      </c>
      <c r="L297" s="99">
        <f>VLOOKUP(B297,QualitativeNotes!B:C,2,FALSE)</f>
        <v>0</v>
      </c>
      <c r="M297" s="27"/>
      <c r="N297" s="27" t="s">
        <v>288</v>
      </c>
      <c r="O297" s="88" t="s">
        <v>287</v>
      </c>
      <c r="P297" s="16"/>
      <c r="Q297" s="90">
        <v>5</v>
      </c>
      <c r="R297" s="99">
        <f>VLOOKUP($B297,QualitativeNotes!B:C,2,FALSE)</f>
        <v>0</v>
      </c>
      <c r="S297" s="27"/>
      <c r="T297" s="27" t="s">
        <v>288</v>
      </c>
      <c r="U297" s="88" t="s">
        <v>287</v>
      </c>
      <c r="V297" s="16"/>
      <c r="W297" s="90">
        <v>5</v>
      </c>
      <c r="X297" s="99">
        <f>VLOOKUP($B297,QualitativeNotes!B:C,2,FALSE)</f>
        <v>0</v>
      </c>
    </row>
    <row r="298" spans="1:24" ht="29" x14ac:dyDescent="0.35">
      <c r="A298" s="107">
        <v>43921</v>
      </c>
      <c r="B298" s="108" t="s">
        <v>478</v>
      </c>
      <c r="C298" s="109" t="s">
        <v>217</v>
      </c>
      <c r="D298" s="109" t="s">
        <v>222</v>
      </c>
      <c r="E298" s="109" t="s">
        <v>45</v>
      </c>
      <c r="F298" s="27" t="s">
        <v>668</v>
      </c>
      <c r="G298" s="27"/>
      <c r="H298" s="27" t="s">
        <v>288</v>
      </c>
      <c r="I298" s="88" t="s">
        <v>287</v>
      </c>
      <c r="J298" s="16"/>
      <c r="K298" s="90">
        <v>10</v>
      </c>
      <c r="L298" s="99">
        <f>VLOOKUP(B298,QualitativeNotes!B:C,2,FALSE)</f>
        <v>0</v>
      </c>
      <c r="M298" s="27"/>
      <c r="N298" s="27" t="s">
        <v>288</v>
      </c>
      <c r="O298" s="88" t="s">
        <v>287</v>
      </c>
      <c r="P298" s="16"/>
      <c r="Q298" s="90">
        <v>10</v>
      </c>
      <c r="R298" s="99">
        <f>VLOOKUP($B298,QualitativeNotes!B:C,2,FALSE)</f>
        <v>0</v>
      </c>
      <c r="S298" s="27"/>
      <c r="T298" s="27" t="s">
        <v>288</v>
      </c>
      <c r="U298" s="88" t="s">
        <v>287</v>
      </c>
      <c r="V298" s="16"/>
      <c r="W298" s="90">
        <v>10</v>
      </c>
      <c r="X298" s="99">
        <f>VLOOKUP($B298,QualitativeNotes!B:C,2,FALSE)</f>
        <v>0</v>
      </c>
    </row>
    <row r="299" spans="1:24" ht="29" x14ac:dyDescent="0.35">
      <c r="A299" s="107">
        <v>43921</v>
      </c>
      <c r="B299" s="108" t="s">
        <v>479</v>
      </c>
      <c r="C299" s="109" t="s">
        <v>217</v>
      </c>
      <c r="D299" s="109" t="s">
        <v>223</v>
      </c>
      <c r="E299" s="109" t="s">
        <v>45</v>
      </c>
      <c r="F299" s="27" t="s">
        <v>668</v>
      </c>
      <c r="G299" s="27"/>
      <c r="H299" s="27" t="s">
        <v>288</v>
      </c>
      <c r="I299" s="88" t="s">
        <v>287</v>
      </c>
      <c r="J299" s="16"/>
      <c r="K299" s="90">
        <v>15</v>
      </c>
      <c r="L299" s="99">
        <f>VLOOKUP(B299,QualitativeNotes!B:C,2,FALSE)</f>
        <v>0</v>
      </c>
      <c r="M299" s="27"/>
      <c r="N299" s="27" t="s">
        <v>288</v>
      </c>
      <c r="O299" s="88" t="s">
        <v>287</v>
      </c>
      <c r="P299" s="16"/>
      <c r="Q299" s="90">
        <v>15</v>
      </c>
      <c r="R299" s="99">
        <f>VLOOKUP($B299,QualitativeNotes!B:C,2,FALSE)</f>
        <v>0</v>
      </c>
      <c r="S299" s="27"/>
      <c r="T299" s="27" t="s">
        <v>288</v>
      </c>
      <c r="U299" s="88" t="s">
        <v>287</v>
      </c>
      <c r="V299" s="16"/>
      <c r="W299" s="90">
        <v>15</v>
      </c>
      <c r="X299" s="99">
        <f>VLOOKUP($B299,QualitativeNotes!B:C,2,FALSE)</f>
        <v>0</v>
      </c>
    </row>
    <row r="300" spans="1:24" ht="29" x14ac:dyDescent="0.35">
      <c r="A300" s="107">
        <v>43921</v>
      </c>
      <c r="B300" s="108" t="s">
        <v>480</v>
      </c>
      <c r="C300" s="109" t="s">
        <v>217</v>
      </c>
      <c r="D300" s="109" t="s">
        <v>224</v>
      </c>
      <c r="E300" s="109" t="s">
        <v>45</v>
      </c>
      <c r="F300" s="27" t="s">
        <v>668</v>
      </c>
      <c r="G300" s="27"/>
      <c r="H300" s="27" t="s">
        <v>288</v>
      </c>
      <c r="I300" s="88" t="s">
        <v>287</v>
      </c>
      <c r="J300" s="16"/>
      <c r="K300" s="90">
        <v>10</v>
      </c>
      <c r="L300" s="99">
        <f>VLOOKUP(B300,QualitativeNotes!B:C,2,FALSE)</f>
        <v>0</v>
      </c>
      <c r="M300" s="27"/>
      <c r="N300" s="27" t="s">
        <v>288</v>
      </c>
      <c r="O300" s="88" t="s">
        <v>287</v>
      </c>
      <c r="P300" s="16"/>
      <c r="Q300" s="90">
        <v>10</v>
      </c>
      <c r="R300" s="99">
        <f>VLOOKUP($B300,QualitativeNotes!B:C,2,FALSE)</f>
        <v>0</v>
      </c>
      <c r="S300" s="27"/>
      <c r="T300" s="27" t="s">
        <v>288</v>
      </c>
      <c r="U300" s="88" t="s">
        <v>287</v>
      </c>
      <c r="V300" s="16"/>
      <c r="W300" s="90">
        <v>10</v>
      </c>
      <c r="X300" s="99">
        <f>VLOOKUP($B300,QualitativeNotes!B:C,2,FALSE)</f>
        <v>0</v>
      </c>
    </row>
    <row r="301" spans="1:24" ht="29" x14ac:dyDescent="0.35">
      <c r="A301" s="107">
        <v>43921</v>
      </c>
      <c r="B301" s="108" t="s">
        <v>481</v>
      </c>
      <c r="C301" s="109" t="s">
        <v>217</v>
      </c>
      <c r="D301" s="109" t="s">
        <v>225</v>
      </c>
      <c r="E301" s="109" t="s">
        <v>45</v>
      </c>
      <c r="F301" s="27" t="s">
        <v>668</v>
      </c>
      <c r="G301" s="27"/>
      <c r="H301" s="27" t="s">
        <v>288</v>
      </c>
      <c r="I301" s="88" t="s">
        <v>287</v>
      </c>
      <c r="J301" s="16"/>
      <c r="K301" s="90">
        <v>15</v>
      </c>
      <c r="L301" s="99">
        <f>VLOOKUP(B301,QualitativeNotes!B:C,2,FALSE)</f>
        <v>0</v>
      </c>
      <c r="M301" s="27"/>
      <c r="N301" s="27" t="s">
        <v>288</v>
      </c>
      <c r="O301" s="88" t="s">
        <v>287</v>
      </c>
      <c r="P301" s="16"/>
      <c r="Q301" s="90">
        <v>15</v>
      </c>
      <c r="R301" s="99">
        <f>VLOOKUP($B301,QualitativeNotes!B:C,2,FALSE)</f>
        <v>0</v>
      </c>
      <c r="S301" s="27"/>
      <c r="T301" s="27" t="s">
        <v>288</v>
      </c>
      <c r="U301" s="88" t="s">
        <v>287</v>
      </c>
      <c r="V301" s="16"/>
      <c r="W301" s="90">
        <v>15</v>
      </c>
      <c r="X301" s="99">
        <f>VLOOKUP($B301,QualitativeNotes!B:C,2,FALSE)</f>
        <v>0</v>
      </c>
    </row>
    <row r="302" spans="1:24" ht="29" x14ac:dyDescent="0.35">
      <c r="A302" s="107">
        <v>43921</v>
      </c>
      <c r="B302" s="108" t="s">
        <v>482</v>
      </c>
      <c r="C302" s="109" t="s">
        <v>217</v>
      </c>
      <c r="D302" s="109" t="s">
        <v>226</v>
      </c>
      <c r="E302" s="109" t="s">
        <v>45</v>
      </c>
      <c r="F302" s="27" t="s">
        <v>668</v>
      </c>
      <c r="G302" s="27"/>
      <c r="H302" s="27" t="s">
        <v>288</v>
      </c>
      <c r="I302" s="88" t="s">
        <v>287</v>
      </c>
      <c r="J302" s="16"/>
      <c r="K302" s="90">
        <v>5</v>
      </c>
      <c r="L302" s="99">
        <f>VLOOKUP(B302,QualitativeNotes!B:C,2,FALSE)</f>
        <v>0</v>
      </c>
      <c r="M302" s="27"/>
      <c r="N302" s="27" t="s">
        <v>288</v>
      </c>
      <c r="O302" s="88" t="s">
        <v>287</v>
      </c>
      <c r="P302" s="16"/>
      <c r="Q302" s="90">
        <v>5</v>
      </c>
      <c r="R302" s="99">
        <f>VLOOKUP($B302,QualitativeNotes!B:C,2,FALSE)</f>
        <v>0</v>
      </c>
      <c r="S302" s="27"/>
      <c r="T302" s="27" t="s">
        <v>288</v>
      </c>
      <c r="U302" s="88" t="s">
        <v>287</v>
      </c>
      <c r="V302" s="16"/>
      <c r="W302" s="90">
        <v>5</v>
      </c>
      <c r="X302" s="99">
        <f>VLOOKUP($B302,QualitativeNotes!B:C,2,FALSE)</f>
        <v>0</v>
      </c>
    </row>
    <row r="303" spans="1:24" ht="72.5" x14ac:dyDescent="0.35">
      <c r="A303" s="107">
        <v>43921</v>
      </c>
      <c r="B303" s="108" t="s">
        <v>548</v>
      </c>
      <c r="C303" s="109" t="s">
        <v>227</v>
      </c>
      <c r="D303" s="109" t="s">
        <v>228</v>
      </c>
      <c r="E303" s="109" t="s">
        <v>64</v>
      </c>
      <c r="F303" s="27" t="s">
        <v>668</v>
      </c>
      <c r="G303" s="27"/>
      <c r="H303" s="27" t="s">
        <v>288</v>
      </c>
      <c r="I303" s="88" t="s">
        <v>287</v>
      </c>
      <c r="J303" s="16"/>
      <c r="K303" s="91">
        <v>0.8</v>
      </c>
      <c r="L303" s="99">
        <f>VLOOKUP(B303,QualitativeNotes!B:C,2,FALSE)</f>
        <v>0</v>
      </c>
      <c r="M303" s="27"/>
      <c r="N303" s="27" t="s">
        <v>288</v>
      </c>
      <c r="O303" s="88" t="s">
        <v>287</v>
      </c>
      <c r="P303" s="16"/>
      <c r="Q303" s="91">
        <v>0.8</v>
      </c>
      <c r="R303" s="99">
        <f>VLOOKUP($B303,QualitativeNotes!B:C,2,FALSE)</f>
        <v>0</v>
      </c>
      <c r="S303" s="27"/>
      <c r="T303" s="27" t="s">
        <v>288</v>
      </c>
      <c r="U303" s="88" t="s">
        <v>287</v>
      </c>
      <c r="V303" s="16"/>
      <c r="W303" s="91">
        <v>0.8</v>
      </c>
      <c r="X303" s="99">
        <f>VLOOKUP($B303,QualitativeNotes!B:C,2,FALSE)</f>
        <v>0</v>
      </c>
    </row>
    <row r="304" spans="1:24" ht="72.5" x14ac:dyDescent="0.35">
      <c r="A304" s="107">
        <v>43921</v>
      </c>
      <c r="B304" s="108" t="s">
        <v>548</v>
      </c>
      <c r="C304" s="109" t="s">
        <v>227</v>
      </c>
      <c r="D304" s="109" t="s">
        <v>228</v>
      </c>
      <c r="E304" s="109" t="s">
        <v>64</v>
      </c>
      <c r="F304" s="27" t="s">
        <v>668</v>
      </c>
      <c r="G304" s="27"/>
      <c r="H304" s="27" t="s">
        <v>288</v>
      </c>
      <c r="I304" s="88" t="s">
        <v>287</v>
      </c>
      <c r="J304" s="16"/>
      <c r="K304" s="91">
        <v>0.8</v>
      </c>
      <c r="L304" s="99">
        <f>VLOOKUP(B304,QualitativeNotes!B:C,2,FALSE)</f>
        <v>0</v>
      </c>
      <c r="M304" s="27"/>
      <c r="N304" s="27" t="s">
        <v>288</v>
      </c>
      <c r="O304" s="88" t="s">
        <v>287</v>
      </c>
      <c r="P304" s="16"/>
      <c r="Q304" s="91">
        <v>0.8</v>
      </c>
      <c r="R304" s="99">
        <f>VLOOKUP($B304,QualitativeNotes!B:C,2,FALSE)</f>
        <v>0</v>
      </c>
      <c r="S304" s="27"/>
      <c r="T304" s="27" t="s">
        <v>288</v>
      </c>
      <c r="U304" s="88" t="s">
        <v>287</v>
      </c>
      <c r="V304" s="16"/>
      <c r="W304" s="91">
        <v>0.8</v>
      </c>
      <c r="X304" s="99">
        <f>VLOOKUP($B304,QualitativeNotes!B:C,2,FALSE)</f>
        <v>0</v>
      </c>
    </row>
    <row r="305" spans="1:24" ht="58" x14ac:dyDescent="0.35">
      <c r="A305" s="107">
        <v>43921</v>
      </c>
      <c r="B305" s="108" t="s">
        <v>549</v>
      </c>
      <c r="C305" s="109" t="s">
        <v>227</v>
      </c>
      <c r="D305" s="109" t="s">
        <v>230</v>
      </c>
      <c r="E305" s="109" t="s">
        <v>64</v>
      </c>
      <c r="F305" s="27" t="s">
        <v>668</v>
      </c>
      <c r="G305" s="27"/>
      <c r="H305" s="27" t="s">
        <v>288</v>
      </c>
      <c r="I305" s="88" t="s">
        <v>287</v>
      </c>
      <c r="J305" s="16" t="s">
        <v>337</v>
      </c>
      <c r="K305" s="91">
        <v>0.8</v>
      </c>
      <c r="L305" s="99">
        <f>VLOOKUP(B305,QualitativeNotes!B:C,2,FALSE)</f>
        <v>0</v>
      </c>
      <c r="M305" s="27"/>
      <c r="N305" s="27" t="s">
        <v>288</v>
      </c>
      <c r="O305" s="88" t="s">
        <v>287</v>
      </c>
      <c r="P305" s="16" t="s">
        <v>337</v>
      </c>
      <c r="Q305" s="91">
        <v>0.8</v>
      </c>
      <c r="R305" s="99">
        <f>VLOOKUP($B305,QualitativeNotes!B:C,2,FALSE)</f>
        <v>0</v>
      </c>
      <c r="S305" s="27"/>
      <c r="T305" s="27" t="s">
        <v>288</v>
      </c>
      <c r="U305" s="88" t="s">
        <v>287</v>
      </c>
      <c r="V305" s="16" t="s">
        <v>337</v>
      </c>
      <c r="W305" s="91">
        <v>0.8</v>
      </c>
      <c r="X305" s="99">
        <f>VLOOKUP($B305,QualitativeNotes!B:C,2,FALSE)</f>
        <v>0</v>
      </c>
    </row>
    <row r="306" spans="1:24" ht="58" x14ac:dyDescent="0.35">
      <c r="A306" s="107">
        <v>43921</v>
      </c>
      <c r="B306" s="108" t="s">
        <v>549</v>
      </c>
      <c r="C306" s="109" t="s">
        <v>227</v>
      </c>
      <c r="D306" s="109" t="s">
        <v>230</v>
      </c>
      <c r="E306" s="109" t="s">
        <v>64</v>
      </c>
      <c r="F306" s="27" t="s">
        <v>668</v>
      </c>
      <c r="G306" s="27"/>
      <c r="H306" s="27" t="s">
        <v>288</v>
      </c>
      <c r="I306" s="88" t="s">
        <v>287</v>
      </c>
      <c r="J306" s="16" t="s">
        <v>336</v>
      </c>
      <c r="K306" s="91">
        <v>0.8</v>
      </c>
      <c r="L306" s="99">
        <f>VLOOKUP(B306,QualitativeNotes!B:C,2,FALSE)</f>
        <v>0</v>
      </c>
      <c r="M306" s="27"/>
      <c r="N306" s="27" t="s">
        <v>288</v>
      </c>
      <c r="O306" s="88" t="s">
        <v>287</v>
      </c>
      <c r="P306" s="16" t="s">
        <v>336</v>
      </c>
      <c r="Q306" s="91">
        <v>0.8</v>
      </c>
      <c r="R306" s="99">
        <f>VLOOKUP($B306,QualitativeNotes!B:C,2,FALSE)</f>
        <v>0</v>
      </c>
      <c r="S306" s="27"/>
      <c r="T306" s="27" t="s">
        <v>288</v>
      </c>
      <c r="U306" s="88" t="s">
        <v>287</v>
      </c>
      <c r="V306" s="16" t="s">
        <v>336</v>
      </c>
      <c r="W306" s="91">
        <v>0.8</v>
      </c>
      <c r="X306" s="99">
        <f>VLOOKUP($B306,QualitativeNotes!B:C,2,FALSE)</f>
        <v>0</v>
      </c>
    </row>
    <row r="307" spans="1:24" ht="58" x14ac:dyDescent="0.35">
      <c r="A307" s="107">
        <v>43921</v>
      </c>
      <c r="B307" s="108" t="s">
        <v>550</v>
      </c>
      <c r="C307" s="109" t="s">
        <v>227</v>
      </c>
      <c r="D307" s="109" t="s">
        <v>231</v>
      </c>
      <c r="E307" s="109" t="s">
        <v>64</v>
      </c>
      <c r="F307" s="27" t="s">
        <v>668</v>
      </c>
      <c r="G307" s="27"/>
      <c r="H307" s="27" t="s">
        <v>288</v>
      </c>
      <c r="I307" s="88" t="s">
        <v>287</v>
      </c>
      <c r="J307" s="16" t="s">
        <v>337</v>
      </c>
      <c r="K307" s="91">
        <v>0.8</v>
      </c>
      <c r="L307" s="99">
        <f>VLOOKUP(B307,QualitativeNotes!B:C,2,FALSE)</f>
        <v>0</v>
      </c>
      <c r="M307" s="27"/>
      <c r="N307" s="27" t="s">
        <v>288</v>
      </c>
      <c r="O307" s="88" t="s">
        <v>287</v>
      </c>
      <c r="P307" s="16" t="s">
        <v>337</v>
      </c>
      <c r="Q307" s="91">
        <v>0.8</v>
      </c>
      <c r="R307" s="99">
        <f>VLOOKUP($B307,QualitativeNotes!B:C,2,FALSE)</f>
        <v>0</v>
      </c>
      <c r="S307" s="27"/>
      <c r="T307" s="27" t="s">
        <v>288</v>
      </c>
      <c r="U307" s="88" t="s">
        <v>287</v>
      </c>
      <c r="V307" s="16" t="s">
        <v>337</v>
      </c>
      <c r="W307" s="91">
        <v>0.8</v>
      </c>
      <c r="X307" s="99">
        <f>VLOOKUP($B307,QualitativeNotes!B:C,2,FALSE)</f>
        <v>0</v>
      </c>
    </row>
    <row r="308" spans="1:24" ht="58" x14ac:dyDescent="0.35">
      <c r="A308" s="107">
        <v>43921</v>
      </c>
      <c r="B308" s="108" t="s">
        <v>550</v>
      </c>
      <c r="C308" s="109" t="s">
        <v>227</v>
      </c>
      <c r="D308" s="109" t="s">
        <v>231</v>
      </c>
      <c r="E308" s="109" t="s">
        <v>64</v>
      </c>
      <c r="F308" s="27" t="s">
        <v>668</v>
      </c>
      <c r="G308" s="27"/>
      <c r="H308" s="27" t="s">
        <v>288</v>
      </c>
      <c r="I308" s="88" t="s">
        <v>287</v>
      </c>
      <c r="J308" s="16" t="s">
        <v>336</v>
      </c>
      <c r="K308" s="91">
        <v>0.8</v>
      </c>
      <c r="L308" s="99">
        <f>VLOOKUP(B308,QualitativeNotes!B:C,2,FALSE)</f>
        <v>0</v>
      </c>
      <c r="M308" s="27"/>
      <c r="N308" s="27" t="s">
        <v>288</v>
      </c>
      <c r="O308" s="88" t="s">
        <v>287</v>
      </c>
      <c r="P308" s="16" t="s">
        <v>336</v>
      </c>
      <c r="Q308" s="91">
        <v>0.8</v>
      </c>
      <c r="R308" s="99">
        <f>VLOOKUP($B308,QualitativeNotes!B:C,2,FALSE)</f>
        <v>0</v>
      </c>
      <c r="S308" s="27"/>
      <c r="T308" s="27" t="s">
        <v>288</v>
      </c>
      <c r="U308" s="88" t="s">
        <v>287</v>
      </c>
      <c r="V308" s="16" t="s">
        <v>336</v>
      </c>
      <c r="W308" s="91">
        <v>0.8</v>
      </c>
      <c r="X308" s="99">
        <f>VLOOKUP($B308,QualitativeNotes!B:C,2,FALSE)</f>
        <v>0</v>
      </c>
    </row>
    <row r="309" spans="1:24" ht="72.5" x14ac:dyDescent="0.35">
      <c r="A309" s="107">
        <v>43921</v>
      </c>
      <c r="B309" s="108" t="s">
        <v>551</v>
      </c>
      <c r="C309" s="109" t="s">
        <v>232</v>
      </c>
      <c r="D309" s="109" t="s">
        <v>233</v>
      </c>
      <c r="E309" s="109" t="s">
        <v>64</v>
      </c>
      <c r="F309" s="27" t="s">
        <v>668</v>
      </c>
      <c r="G309" s="27"/>
      <c r="H309" s="27" t="s">
        <v>288</v>
      </c>
      <c r="I309" s="88" t="s">
        <v>287</v>
      </c>
      <c r="J309" s="16" t="s">
        <v>337</v>
      </c>
      <c r="K309" s="91">
        <v>0.8</v>
      </c>
      <c r="L309" s="99" t="str">
        <f>VLOOKUP(B309,QualitativeNotes!B:C,2,FALSE)</f>
        <v>Margin add-ons are not included in the disclosure item.</v>
      </c>
      <c r="M309" s="27"/>
      <c r="N309" s="27" t="s">
        <v>288</v>
      </c>
      <c r="O309" s="88" t="s">
        <v>287</v>
      </c>
      <c r="P309" s="16" t="s">
        <v>337</v>
      </c>
      <c r="Q309" s="91">
        <v>0.8</v>
      </c>
      <c r="R309" s="99" t="str">
        <f>VLOOKUP($B309,QualitativeNotes!B:C,2,FALSE)</f>
        <v>Margin add-ons are not included in the disclosure item.</v>
      </c>
      <c r="S309" s="27"/>
      <c r="T309" s="27" t="s">
        <v>288</v>
      </c>
      <c r="U309" s="88" t="s">
        <v>287</v>
      </c>
      <c r="V309" s="16" t="s">
        <v>337</v>
      </c>
      <c r="W309" s="91">
        <v>0.8</v>
      </c>
      <c r="X309" s="99" t="str">
        <f>VLOOKUP($B309,QualitativeNotes!B:C,2,FALSE)</f>
        <v>Margin add-ons are not included in the disclosure item.</v>
      </c>
    </row>
    <row r="310" spans="1:24" ht="72.5" x14ac:dyDescent="0.35">
      <c r="A310" s="107">
        <v>43921</v>
      </c>
      <c r="B310" s="108" t="s">
        <v>551</v>
      </c>
      <c r="C310" s="109" t="s">
        <v>232</v>
      </c>
      <c r="D310" s="109" t="s">
        <v>233</v>
      </c>
      <c r="E310" s="109" t="s">
        <v>64</v>
      </c>
      <c r="F310" s="27" t="s">
        <v>668</v>
      </c>
      <c r="G310" s="27"/>
      <c r="H310" s="27" t="s">
        <v>288</v>
      </c>
      <c r="I310" s="88" t="s">
        <v>287</v>
      </c>
      <c r="J310" s="16" t="s">
        <v>336</v>
      </c>
      <c r="K310" s="91">
        <v>0.8</v>
      </c>
      <c r="L310" s="99" t="str">
        <f>VLOOKUP(B310,QualitativeNotes!B:C,2,FALSE)</f>
        <v>Margin add-ons are not included in the disclosure item.</v>
      </c>
      <c r="M310" s="27"/>
      <c r="N310" s="27" t="s">
        <v>288</v>
      </c>
      <c r="O310" s="88" t="s">
        <v>287</v>
      </c>
      <c r="P310" s="16" t="s">
        <v>336</v>
      </c>
      <c r="Q310" s="91">
        <v>0.8</v>
      </c>
      <c r="R310" s="99" t="str">
        <f>VLOOKUP($B310,QualitativeNotes!B:C,2,FALSE)</f>
        <v>Margin add-ons are not included in the disclosure item.</v>
      </c>
      <c r="S310" s="27"/>
      <c r="T310" s="27" t="s">
        <v>288</v>
      </c>
      <c r="U310" s="88" t="s">
        <v>287</v>
      </c>
      <c r="V310" s="16" t="s">
        <v>336</v>
      </c>
      <c r="W310" s="91">
        <v>0.8</v>
      </c>
      <c r="X310" s="99" t="str">
        <f>VLOOKUP($B310,QualitativeNotes!B:C,2,FALSE)</f>
        <v>Margin add-ons are not included in the disclosure item.</v>
      </c>
    </row>
    <row r="311" spans="1:24" ht="72.5" x14ac:dyDescent="0.35">
      <c r="A311" s="107">
        <v>43921</v>
      </c>
      <c r="B311" s="108" t="s">
        <v>552</v>
      </c>
      <c r="C311" s="109" t="s">
        <v>232</v>
      </c>
      <c r="D311" s="109" t="s">
        <v>234</v>
      </c>
      <c r="E311" s="109" t="s">
        <v>64</v>
      </c>
      <c r="F311" s="27" t="s">
        <v>668</v>
      </c>
      <c r="G311" s="27"/>
      <c r="H311" s="27" t="s">
        <v>288</v>
      </c>
      <c r="I311" s="88" t="s">
        <v>287</v>
      </c>
      <c r="J311" s="16" t="s">
        <v>337</v>
      </c>
      <c r="K311" s="91">
        <v>0.8</v>
      </c>
      <c r="L311" s="99">
        <f>VLOOKUP(B311,QualitativeNotes!B:C,2,FALSE)</f>
        <v>0</v>
      </c>
      <c r="M311" s="27"/>
      <c r="N311" s="27" t="s">
        <v>288</v>
      </c>
      <c r="O311" s="88" t="s">
        <v>287</v>
      </c>
      <c r="P311" s="16" t="s">
        <v>337</v>
      </c>
      <c r="Q311" s="91">
        <v>0.8</v>
      </c>
      <c r="R311" s="99">
        <f>VLOOKUP($B311,QualitativeNotes!B:C,2,FALSE)</f>
        <v>0</v>
      </c>
      <c r="S311" s="27"/>
      <c r="T311" s="27" t="s">
        <v>288</v>
      </c>
      <c r="U311" s="88" t="s">
        <v>287</v>
      </c>
      <c r="V311" s="16" t="s">
        <v>337</v>
      </c>
      <c r="W311" s="91">
        <v>0.8</v>
      </c>
      <c r="X311" s="99">
        <f>VLOOKUP($B311,QualitativeNotes!B:C,2,FALSE)</f>
        <v>0</v>
      </c>
    </row>
    <row r="312" spans="1:24" ht="72.5" x14ac:dyDescent="0.35">
      <c r="A312" s="107">
        <v>43921</v>
      </c>
      <c r="B312" s="108" t="s">
        <v>552</v>
      </c>
      <c r="C312" s="109" t="s">
        <v>232</v>
      </c>
      <c r="D312" s="109" t="s">
        <v>234</v>
      </c>
      <c r="E312" s="109" t="s">
        <v>64</v>
      </c>
      <c r="F312" s="27" t="s">
        <v>668</v>
      </c>
      <c r="G312" s="27"/>
      <c r="H312" s="27" t="s">
        <v>288</v>
      </c>
      <c r="I312" s="88" t="s">
        <v>287</v>
      </c>
      <c r="J312" s="16" t="s">
        <v>336</v>
      </c>
      <c r="K312" s="91">
        <v>0.8</v>
      </c>
      <c r="L312" s="99">
        <f>VLOOKUP(B312,QualitativeNotes!B:C,2,FALSE)</f>
        <v>0</v>
      </c>
      <c r="M312" s="27"/>
      <c r="N312" s="27" t="s">
        <v>288</v>
      </c>
      <c r="O312" s="88" t="s">
        <v>287</v>
      </c>
      <c r="P312" s="16" t="s">
        <v>336</v>
      </c>
      <c r="Q312" s="91">
        <v>0.8</v>
      </c>
      <c r="R312" s="99">
        <f>VLOOKUP($B312,QualitativeNotes!B:C,2,FALSE)</f>
        <v>0</v>
      </c>
      <c r="S312" s="27"/>
      <c r="T312" s="27" t="s">
        <v>288</v>
      </c>
      <c r="U312" s="88" t="s">
        <v>287</v>
      </c>
      <c r="V312" s="16" t="s">
        <v>336</v>
      </c>
      <c r="W312" s="91">
        <v>0.8</v>
      </c>
      <c r="X312" s="99">
        <f>VLOOKUP($B312,QualitativeNotes!B:C,2,FALSE)</f>
        <v>0</v>
      </c>
    </row>
    <row r="313" spans="1:24" ht="58" x14ac:dyDescent="0.35">
      <c r="A313" s="107">
        <v>43921</v>
      </c>
      <c r="B313" s="108" t="s">
        <v>553</v>
      </c>
      <c r="C313" s="109" t="s">
        <v>232</v>
      </c>
      <c r="D313" s="109" t="s">
        <v>235</v>
      </c>
      <c r="E313" s="109" t="s">
        <v>64</v>
      </c>
      <c r="F313" s="27" t="s">
        <v>668</v>
      </c>
      <c r="G313" s="27"/>
      <c r="H313" s="27" t="s">
        <v>288</v>
      </c>
      <c r="I313" s="88" t="s">
        <v>287</v>
      </c>
      <c r="J313" s="16" t="s">
        <v>337</v>
      </c>
      <c r="K313" s="91">
        <v>0.8</v>
      </c>
      <c r="L313" s="99">
        <f>VLOOKUP(B313,QualitativeNotes!B:C,2,FALSE)</f>
        <v>0</v>
      </c>
      <c r="M313" s="27"/>
      <c r="N313" s="27" t="s">
        <v>288</v>
      </c>
      <c r="O313" s="88" t="s">
        <v>287</v>
      </c>
      <c r="P313" s="16" t="s">
        <v>337</v>
      </c>
      <c r="Q313" s="91">
        <v>0.8</v>
      </c>
      <c r="R313" s="99">
        <f>VLOOKUP($B313,QualitativeNotes!B:C,2,FALSE)</f>
        <v>0</v>
      </c>
      <c r="S313" s="27"/>
      <c r="T313" s="27" t="s">
        <v>288</v>
      </c>
      <c r="U313" s="88" t="s">
        <v>287</v>
      </c>
      <c r="V313" s="16" t="s">
        <v>337</v>
      </c>
      <c r="W313" s="91">
        <v>0.8</v>
      </c>
      <c r="X313" s="99">
        <f>VLOOKUP($B313,QualitativeNotes!B:C,2,FALSE)</f>
        <v>0</v>
      </c>
    </row>
    <row r="314" spans="1:24" ht="58" x14ac:dyDescent="0.35">
      <c r="A314" s="107">
        <v>43921</v>
      </c>
      <c r="B314" s="108" t="s">
        <v>553</v>
      </c>
      <c r="C314" s="109" t="s">
        <v>232</v>
      </c>
      <c r="D314" s="109" t="s">
        <v>235</v>
      </c>
      <c r="E314" s="109" t="s">
        <v>64</v>
      </c>
      <c r="F314" s="27" t="s">
        <v>668</v>
      </c>
      <c r="G314" s="27"/>
      <c r="H314" s="27" t="s">
        <v>288</v>
      </c>
      <c r="I314" s="88" t="s">
        <v>287</v>
      </c>
      <c r="J314" s="16" t="s">
        <v>336</v>
      </c>
      <c r="K314" s="91">
        <v>0.8</v>
      </c>
      <c r="L314" s="99">
        <f>VLOOKUP(B314,QualitativeNotes!B:C,2,FALSE)</f>
        <v>0</v>
      </c>
      <c r="M314" s="27"/>
      <c r="N314" s="27" t="s">
        <v>288</v>
      </c>
      <c r="O314" s="88" t="s">
        <v>287</v>
      </c>
      <c r="P314" s="16" t="s">
        <v>336</v>
      </c>
      <c r="Q314" s="91">
        <v>0.8</v>
      </c>
      <c r="R314" s="99">
        <f>VLOOKUP($B314,QualitativeNotes!B:C,2,FALSE)</f>
        <v>0</v>
      </c>
      <c r="S314" s="27"/>
      <c r="T314" s="27" t="s">
        <v>288</v>
      </c>
      <c r="U314" s="88" t="s">
        <v>287</v>
      </c>
      <c r="V314" s="16" t="s">
        <v>336</v>
      </c>
      <c r="W314" s="91">
        <v>0.8</v>
      </c>
      <c r="X314" s="99">
        <f>VLOOKUP($B314,QualitativeNotes!B:C,2,FALSE)</f>
        <v>0</v>
      </c>
    </row>
    <row r="315" spans="1:24" ht="58" x14ac:dyDescent="0.35">
      <c r="A315" s="107">
        <v>43921</v>
      </c>
      <c r="B315" s="108" t="s">
        <v>483</v>
      </c>
      <c r="C315" s="109" t="s">
        <v>236</v>
      </c>
      <c r="D315" s="109" t="s">
        <v>237</v>
      </c>
      <c r="E315" s="109" t="s">
        <v>64</v>
      </c>
      <c r="F315" s="27" t="s">
        <v>668</v>
      </c>
      <c r="G315" s="27"/>
      <c r="H315" s="27" t="s">
        <v>288</v>
      </c>
      <c r="I315" s="88" t="s">
        <v>287</v>
      </c>
      <c r="J315" s="16"/>
      <c r="K315" s="91">
        <v>0.33329999999999999</v>
      </c>
      <c r="L315" s="99">
        <f>VLOOKUP(B315,QualitativeNotes!B:C,2,FALSE)</f>
        <v>0</v>
      </c>
      <c r="M315" s="27"/>
      <c r="N315" s="27" t="s">
        <v>288</v>
      </c>
      <c r="O315" s="88" t="s">
        <v>287</v>
      </c>
      <c r="P315" s="16"/>
      <c r="Q315" s="91">
        <v>0.33329999999999999</v>
      </c>
      <c r="R315" s="99">
        <f>VLOOKUP($B315,QualitativeNotes!B:C,2,FALSE)</f>
        <v>0</v>
      </c>
      <c r="S315" s="27"/>
      <c r="T315" s="27" t="s">
        <v>288</v>
      </c>
      <c r="U315" s="88" t="s">
        <v>287</v>
      </c>
      <c r="V315" s="16"/>
      <c r="W315" s="91">
        <v>0.33329999999999999</v>
      </c>
      <c r="X315" s="99">
        <f>VLOOKUP($B315,QualitativeNotes!B:C,2,FALSE)</f>
        <v>0</v>
      </c>
    </row>
    <row r="316" spans="1:24" ht="58" x14ac:dyDescent="0.35">
      <c r="A316" s="107">
        <v>43921</v>
      </c>
      <c r="B316" s="108" t="s">
        <v>484</v>
      </c>
      <c r="C316" s="109" t="s">
        <v>236</v>
      </c>
      <c r="D316" s="109" t="s">
        <v>238</v>
      </c>
      <c r="E316" s="109" t="s">
        <v>64</v>
      </c>
      <c r="F316" s="27" t="s">
        <v>668</v>
      </c>
      <c r="G316" s="27"/>
      <c r="H316" s="27" t="s">
        <v>288</v>
      </c>
      <c r="I316" s="88" t="s">
        <v>287</v>
      </c>
      <c r="J316" s="16"/>
      <c r="K316" s="91">
        <v>0.33329999999999999</v>
      </c>
      <c r="L316" s="99">
        <f>VLOOKUP(B316,QualitativeNotes!B:C,2,FALSE)</f>
        <v>0</v>
      </c>
      <c r="M316" s="27"/>
      <c r="N316" s="27" t="s">
        <v>288</v>
      </c>
      <c r="O316" s="88" t="s">
        <v>287</v>
      </c>
      <c r="P316" s="16"/>
      <c r="Q316" s="91">
        <v>0.33329999999999999</v>
      </c>
      <c r="R316" s="99">
        <f>VLOOKUP($B316,QualitativeNotes!B:C,2,FALSE)</f>
        <v>0</v>
      </c>
      <c r="S316" s="27"/>
      <c r="T316" s="27" t="s">
        <v>288</v>
      </c>
      <c r="U316" s="88" t="s">
        <v>287</v>
      </c>
      <c r="V316" s="16"/>
      <c r="W316" s="91">
        <v>0.33329999999999999</v>
      </c>
      <c r="X316" s="99">
        <f>VLOOKUP($B316,QualitativeNotes!B:C,2,FALSE)</f>
        <v>0</v>
      </c>
    </row>
    <row r="317" spans="1:24" ht="58" x14ac:dyDescent="0.35">
      <c r="A317" s="107">
        <v>43921</v>
      </c>
      <c r="B317" s="108" t="s">
        <v>485</v>
      </c>
      <c r="C317" s="109" t="s">
        <v>236</v>
      </c>
      <c r="D317" s="109" t="s">
        <v>239</v>
      </c>
      <c r="E317" s="109" t="s">
        <v>64</v>
      </c>
      <c r="F317" s="27" t="s">
        <v>668</v>
      </c>
      <c r="G317" s="27"/>
      <c r="H317" s="27" t="s">
        <v>288</v>
      </c>
      <c r="I317" s="88" t="s">
        <v>287</v>
      </c>
      <c r="J317" s="16"/>
      <c r="K317" s="91">
        <v>0.33329999999999999</v>
      </c>
      <c r="L317" s="99">
        <f>VLOOKUP(B317,QualitativeNotes!B:C,2,FALSE)</f>
        <v>0</v>
      </c>
      <c r="M317" s="27"/>
      <c r="N317" s="27" t="s">
        <v>288</v>
      </c>
      <c r="O317" s="88" t="s">
        <v>287</v>
      </c>
      <c r="P317" s="16"/>
      <c r="Q317" s="91">
        <v>0.33329999999999999</v>
      </c>
      <c r="R317" s="99">
        <f>VLOOKUP($B317,QualitativeNotes!B:C,2,FALSE)</f>
        <v>0</v>
      </c>
      <c r="S317" s="27"/>
      <c r="T317" s="27" t="s">
        <v>288</v>
      </c>
      <c r="U317" s="88" t="s">
        <v>287</v>
      </c>
      <c r="V317" s="16"/>
      <c r="W317" s="91">
        <v>0.33329999999999999</v>
      </c>
      <c r="X317" s="99">
        <f>VLOOKUP($B317,QualitativeNotes!B:C,2,FALSE)</f>
        <v>0</v>
      </c>
    </row>
    <row r="318" spans="1:24" ht="43.5" x14ac:dyDescent="0.35">
      <c r="A318" s="107">
        <v>43921</v>
      </c>
      <c r="B318" s="108" t="s">
        <v>486</v>
      </c>
      <c r="C318" s="109" t="s">
        <v>240</v>
      </c>
      <c r="D318" s="109" t="s">
        <v>241</v>
      </c>
      <c r="E318" s="109" t="s">
        <v>45</v>
      </c>
      <c r="F318" s="27" t="s">
        <v>668</v>
      </c>
      <c r="G318" s="27"/>
      <c r="H318" s="27" t="s">
        <v>288</v>
      </c>
      <c r="I318" s="88" t="s">
        <v>287</v>
      </c>
      <c r="J318" s="16"/>
      <c r="K318" s="90">
        <v>5</v>
      </c>
      <c r="L318" s="99">
        <f>VLOOKUP(B318,QualitativeNotes!B:C,2,FALSE)</f>
        <v>0</v>
      </c>
      <c r="M318" s="27"/>
      <c r="N318" s="27" t="s">
        <v>288</v>
      </c>
      <c r="O318" s="88" t="s">
        <v>287</v>
      </c>
      <c r="P318" s="16"/>
      <c r="Q318" s="90">
        <v>5</v>
      </c>
      <c r="R318" s="99">
        <f>VLOOKUP($B318,QualitativeNotes!B:C,2,FALSE)</f>
        <v>0</v>
      </c>
      <c r="S318" s="27"/>
      <c r="T318" s="27" t="s">
        <v>288</v>
      </c>
      <c r="U318" s="88" t="s">
        <v>287</v>
      </c>
      <c r="V318" s="16"/>
      <c r="W318" s="90">
        <v>5</v>
      </c>
      <c r="X318" s="99">
        <f>VLOOKUP($B318,QualitativeNotes!B:C,2,FALSE)</f>
        <v>0</v>
      </c>
    </row>
    <row r="319" spans="1:24" ht="43.5" x14ac:dyDescent="0.35">
      <c r="A319" s="107">
        <v>43921</v>
      </c>
      <c r="B319" s="108" t="s">
        <v>487</v>
      </c>
      <c r="C319" s="109" t="s">
        <v>240</v>
      </c>
      <c r="D319" s="109" t="s">
        <v>242</v>
      </c>
      <c r="E319" s="109" t="s">
        <v>45</v>
      </c>
      <c r="F319" s="27" t="s">
        <v>668</v>
      </c>
      <c r="G319" s="27"/>
      <c r="H319" s="27" t="s">
        <v>288</v>
      </c>
      <c r="I319" s="88" t="s">
        <v>287</v>
      </c>
      <c r="J319" s="16"/>
      <c r="K319" s="90">
        <v>5</v>
      </c>
      <c r="L319" s="99">
        <f>VLOOKUP(B319,QualitativeNotes!B:C,2,FALSE)</f>
        <v>0</v>
      </c>
      <c r="M319" s="27"/>
      <c r="N319" s="27" t="s">
        <v>288</v>
      </c>
      <c r="O319" s="88" t="s">
        <v>287</v>
      </c>
      <c r="P319" s="16"/>
      <c r="Q319" s="90">
        <v>5</v>
      </c>
      <c r="R319" s="99">
        <f>VLOOKUP($B319,QualitativeNotes!B:C,2,FALSE)</f>
        <v>0</v>
      </c>
      <c r="S319" s="27"/>
      <c r="T319" s="27" t="s">
        <v>288</v>
      </c>
      <c r="U319" s="88" t="s">
        <v>287</v>
      </c>
      <c r="V319" s="16"/>
      <c r="W319" s="90">
        <v>5</v>
      </c>
      <c r="X319" s="99">
        <f>VLOOKUP($B319,QualitativeNotes!B:C,2,FALSE)</f>
        <v>0</v>
      </c>
    </row>
    <row r="320" spans="1:24" ht="43.5" x14ac:dyDescent="0.35">
      <c r="A320" s="107">
        <v>43921</v>
      </c>
      <c r="B320" s="108" t="s">
        <v>488</v>
      </c>
      <c r="C320" s="109" t="s">
        <v>240</v>
      </c>
      <c r="D320" s="109" t="s">
        <v>243</v>
      </c>
      <c r="E320" s="109" t="s">
        <v>64</v>
      </c>
      <c r="F320" s="27" t="s">
        <v>668</v>
      </c>
      <c r="G320" s="27"/>
      <c r="H320" s="27" t="s">
        <v>288</v>
      </c>
      <c r="I320" s="88" t="s">
        <v>287</v>
      </c>
      <c r="J320" s="16"/>
      <c r="K320" s="91">
        <v>0.33329999999999999</v>
      </c>
      <c r="L320" s="99">
        <f>VLOOKUP(B320,QualitativeNotes!B:C,2,FALSE)</f>
        <v>0</v>
      </c>
      <c r="M320" s="27"/>
      <c r="N320" s="27" t="s">
        <v>288</v>
      </c>
      <c r="O320" s="88" t="s">
        <v>287</v>
      </c>
      <c r="P320" s="16"/>
      <c r="Q320" s="91">
        <v>0.33329999999999999</v>
      </c>
      <c r="R320" s="99">
        <f>VLOOKUP($B320,QualitativeNotes!B:C,2,FALSE)</f>
        <v>0</v>
      </c>
      <c r="S320" s="27"/>
      <c r="T320" s="27" t="s">
        <v>288</v>
      </c>
      <c r="U320" s="88" t="s">
        <v>287</v>
      </c>
      <c r="V320" s="16"/>
      <c r="W320" s="91">
        <v>0.33329999999999999</v>
      </c>
      <c r="X320" s="99">
        <f>VLOOKUP($B320,QualitativeNotes!B:C,2,FALSE)</f>
        <v>0</v>
      </c>
    </row>
    <row r="321" spans="1:24" ht="43.5" x14ac:dyDescent="0.35">
      <c r="A321" s="107">
        <v>43921</v>
      </c>
      <c r="B321" s="108" t="s">
        <v>489</v>
      </c>
      <c r="C321" s="109" t="s">
        <v>240</v>
      </c>
      <c r="D321" s="109" t="s">
        <v>244</v>
      </c>
      <c r="E321" s="109" t="s">
        <v>64</v>
      </c>
      <c r="F321" s="27" t="s">
        <v>668</v>
      </c>
      <c r="G321" s="27"/>
      <c r="H321" s="27" t="s">
        <v>288</v>
      </c>
      <c r="I321" s="88" t="s">
        <v>287</v>
      </c>
      <c r="J321" s="16"/>
      <c r="K321" s="91">
        <v>0.33329999999999999</v>
      </c>
      <c r="L321" s="99">
        <f>VLOOKUP(B321,QualitativeNotes!B:C,2,FALSE)</f>
        <v>0</v>
      </c>
      <c r="M321" s="27"/>
      <c r="N321" s="27" t="s">
        <v>288</v>
      </c>
      <c r="O321" s="88" t="s">
        <v>287</v>
      </c>
      <c r="P321" s="16"/>
      <c r="Q321" s="91">
        <v>0.33329999999999999</v>
      </c>
      <c r="R321" s="99">
        <f>VLOOKUP($B321,QualitativeNotes!B:C,2,FALSE)</f>
        <v>0</v>
      </c>
      <c r="S321" s="27"/>
      <c r="T321" s="27" t="s">
        <v>288</v>
      </c>
      <c r="U321" s="88" t="s">
        <v>287</v>
      </c>
      <c r="V321" s="16"/>
      <c r="W321" s="91">
        <v>0.33329999999999999</v>
      </c>
      <c r="X321" s="99">
        <f>VLOOKUP($B321,QualitativeNotes!B:C,2,FALSE)</f>
        <v>0</v>
      </c>
    </row>
    <row r="322" spans="1:24" ht="43.5" x14ac:dyDescent="0.35">
      <c r="A322" s="107">
        <v>43921</v>
      </c>
      <c r="B322" s="108" t="s">
        <v>490</v>
      </c>
      <c r="C322" s="109" t="s">
        <v>240</v>
      </c>
      <c r="D322" s="109" t="s">
        <v>245</v>
      </c>
      <c r="E322" s="109" t="s">
        <v>64</v>
      </c>
      <c r="F322" s="27" t="s">
        <v>668</v>
      </c>
      <c r="G322" s="27"/>
      <c r="H322" s="27" t="s">
        <v>288</v>
      </c>
      <c r="I322" s="88" t="s">
        <v>287</v>
      </c>
      <c r="J322" s="16"/>
      <c r="K322" s="91">
        <v>0.33329999999999999</v>
      </c>
      <c r="L322" s="99">
        <f>VLOOKUP(B322,QualitativeNotes!B:C,2,FALSE)</f>
        <v>0</v>
      </c>
      <c r="M322" s="27"/>
      <c r="N322" s="27" t="s">
        <v>288</v>
      </c>
      <c r="O322" s="88" t="s">
        <v>287</v>
      </c>
      <c r="P322" s="16"/>
      <c r="Q322" s="91">
        <v>0.33329999999999999</v>
      </c>
      <c r="R322" s="99">
        <f>VLOOKUP($B322,QualitativeNotes!B:C,2,FALSE)</f>
        <v>0</v>
      </c>
      <c r="S322" s="27"/>
      <c r="T322" s="27" t="s">
        <v>288</v>
      </c>
      <c r="U322" s="88" t="s">
        <v>287</v>
      </c>
      <c r="V322" s="16"/>
      <c r="W322" s="91">
        <v>0.33329999999999999</v>
      </c>
      <c r="X322" s="99">
        <f>VLOOKUP($B322,QualitativeNotes!B:C,2,FALSE)</f>
        <v>0</v>
      </c>
    </row>
    <row r="323" spans="1:24" ht="43.5" x14ac:dyDescent="0.35">
      <c r="A323" s="107">
        <v>43921</v>
      </c>
      <c r="B323" s="108" t="s">
        <v>491</v>
      </c>
      <c r="C323" s="109" t="s">
        <v>240</v>
      </c>
      <c r="D323" s="109" t="s">
        <v>246</v>
      </c>
      <c r="E323" s="109" t="s">
        <v>64</v>
      </c>
      <c r="F323" s="27" t="s">
        <v>668</v>
      </c>
      <c r="G323" s="27"/>
      <c r="H323" s="27" t="s">
        <v>288</v>
      </c>
      <c r="I323" s="88" t="s">
        <v>287</v>
      </c>
      <c r="J323" s="16"/>
      <c r="K323" s="91">
        <v>0.33329999999999999</v>
      </c>
      <c r="L323" s="99">
        <f>VLOOKUP(B323,QualitativeNotes!B:C,2,FALSE)</f>
        <v>0</v>
      </c>
      <c r="M323" s="27"/>
      <c r="N323" s="27" t="s">
        <v>288</v>
      </c>
      <c r="O323" s="88" t="s">
        <v>287</v>
      </c>
      <c r="P323" s="16"/>
      <c r="Q323" s="91">
        <v>0.33329999999999999</v>
      </c>
      <c r="R323" s="99">
        <f>VLOOKUP($B323,QualitativeNotes!B:C,2,FALSE)</f>
        <v>0</v>
      </c>
      <c r="S323" s="27"/>
      <c r="T323" s="27" t="s">
        <v>288</v>
      </c>
      <c r="U323" s="88" t="s">
        <v>287</v>
      </c>
      <c r="V323" s="16"/>
      <c r="W323" s="91">
        <v>0.33329999999999999</v>
      </c>
      <c r="X323" s="99">
        <f>VLOOKUP($B323,QualitativeNotes!B:C,2,FALSE)</f>
        <v>0</v>
      </c>
    </row>
    <row r="324" spans="1:24" ht="29" x14ac:dyDescent="0.35">
      <c r="A324" s="107">
        <v>43921</v>
      </c>
      <c r="B324" s="108" t="s">
        <v>554</v>
      </c>
      <c r="C324" s="109" t="s">
        <v>247</v>
      </c>
      <c r="D324" s="109" t="s">
        <v>248</v>
      </c>
      <c r="E324" s="109" t="s">
        <v>64</v>
      </c>
      <c r="F324" s="27" t="s">
        <v>668</v>
      </c>
      <c r="G324" s="27"/>
      <c r="H324" s="27" t="s">
        <v>288</v>
      </c>
      <c r="I324" s="27"/>
      <c r="J324" s="16"/>
      <c r="K324" s="91">
        <v>0.85</v>
      </c>
      <c r="L324" s="99">
        <f>VLOOKUP(B324,QualitativeNotes!B:C,2,FALSE)</f>
        <v>0</v>
      </c>
      <c r="M324" s="27"/>
      <c r="N324" s="27" t="s">
        <v>288</v>
      </c>
      <c r="O324" s="27"/>
      <c r="P324" s="16"/>
      <c r="Q324" s="91">
        <v>0.85</v>
      </c>
      <c r="R324" s="99">
        <f>VLOOKUP($B324,QualitativeNotes!B:C,2,FALSE)</f>
        <v>0</v>
      </c>
      <c r="S324" s="27"/>
      <c r="T324" s="27" t="s">
        <v>288</v>
      </c>
      <c r="U324" s="27"/>
      <c r="V324" s="16"/>
      <c r="W324" s="91">
        <v>0.85</v>
      </c>
      <c r="X324" s="99">
        <f>VLOOKUP($B324,QualitativeNotes!B:C,2,FALSE)</f>
        <v>0</v>
      </c>
    </row>
    <row r="325" spans="1:24" ht="58" x14ac:dyDescent="0.35">
      <c r="A325" s="107">
        <v>43921</v>
      </c>
      <c r="B325" s="108" t="s">
        <v>555</v>
      </c>
      <c r="C325" s="109" t="s">
        <v>251</v>
      </c>
      <c r="D325" s="109" t="s">
        <v>252</v>
      </c>
      <c r="E325" s="109" t="s">
        <v>9</v>
      </c>
      <c r="F325" s="27" t="s">
        <v>668</v>
      </c>
      <c r="G325" s="27"/>
      <c r="H325" s="27" t="s">
        <v>288</v>
      </c>
      <c r="I325" s="27"/>
      <c r="J325" s="16"/>
      <c r="K325" s="89">
        <v>100000</v>
      </c>
      <c r="L325" s="99">
        <f>VLOOKUP(B325,QualitativeNotes!B:C,2,FALSE)</f>
        <v>0</v>
      </c>
      <c r="M325" s="27"/>
      <c r="N325" s="27" t="s">
        <v>288</v>
      </c>
      <c r="O325" s="27"/>
      <c r="P325" s="16"/>
      <c r="Q325" s="89">
        <v>100000</v>
      </c>
      <c r="R325" s="99">
        <f>VLOOKUP($B325,QualitativeNotes!B:C,2,FALSE)</f>
        <v>0</v>
      </c>
      <c r="S325" s="27"/>
      <c r="T325" s="27" t="s">
        <v>288</v>
      </c>
      <c r="U325" s="27"/>
      <c r="V325" s="16"/>
      <c r="W325" s="89">
        <v>100000</v>
      </c>
      <c r="X325" s="99">
        <f>VLOOKUP($B325,QualitativeNotes!B:C,2,FALSE)</f>
        <v>0</v>
      </c>
    </row>
    <row r="326" spans="1:24" ht="58" x14ac:dyDescent="0.35">
      <c r="A326" s="107">
        <v>43921</v>
      </c>
      <c r="B326" s="108" t="s">
        <v>567</v>
      </c>
      <c r="C326" s="109" t="s">
        <v>704</v>
      </c>
      <c r="D326" s="109" t="s">
        <v>254</v>
      </c>
      <c r="E326" s="109" t="s">
        <v>9</v>
      </c>
      <c r="F326" s="27" t="s">
        <v>668</v>
      </c>
      <c r="G326" s="27"/>
      <c r="H326" s="27" t="s">
        <v>288</v>
      </c>
      <c r="I326" s="27"/>
      <c r="J326" s="16" t="s">
        <v>310</v>
      </c>
      <c r="K326" s="89">
        <v>100000</v>
      </c>
      <c r="L326" s="99">
        <f>VLOOKUP(B326,QualitativeNotes!B:C,2,FALSE)</f>
        <v>0</v>
      </c>
      <c r="M326" s="27"/>
      <c r="N326" s="27" t="s">
        <v>288</v>
      </c>
      <c r="O326" s="27"/>
      <c r="P326" s="16"/>
      <c r="Q326" s="89">
        <v>100000</v>
      </c>
      <c r="R326" s="99">
        <f>VLOOKUP($B326,QualitativeNotes!B:C,2,FALSE)</f>
        <v>0</v>
      </c>
      <c r="S326" s="27"/>
      <c r="T326" s="27" t="s">
        <v>288</v>
      </c>
      <c r="U326" s="27"/>
      <c r="V326" s="16"/>
      <c r="W326" s="89">
        <v>100000</v>
      </c>
      <c r="X326" s="99">
        <f>VLOOKUP($B326,QualitativeNotes!B:C,2,FALSE)</f>
        <v>0</v>
      </c>
    </row>
    <row r="327" spans="1:24" ht="58" x14ac:dyDescent="0.35">
      <c r="A327" s="107">
        <v>43921</v>
      </c>
      <c r="B327" s="108" t="s">
        <v>567</v>
      </c>
      <c r="C327" s="109" t="s">
        <v>705</v>
      </c>
      <c r="D327" s="109" t="s">
        <v>254</v>
      </c>
      <c r="E327" s="109" t="s">
        <v>9</v>
      </c>
      <c r="F327" s="27" t="s">
        <v>668</v>
      </c>
      <c r="G327" s="27"/>
      <c r="H327" s="27" t="s">
        <v>288</v>
      </c>
      <c r="I327" s="27"/>
      <c r="J327" s="16" t="s">
        <v>311</v>
      </c>
      <c r="K327" s="89">
        <v>100000</v>
      </c>
      <c r="L327" s="99">
        <f>VLOOKUP(B327,QualitativeNotes!B:C,2,FALSE)</f>
        <v>0</v>
      </c>
      <c r="M327" s="27"/>
      <c r="N327" s="27" t="s">
        <v>288</v>
      </c>
      <c r="O327" s="27"/>
      <c r="P327" s="16"/>
      <c r="Q327" s="89">
        <v>100000</v>
      </c>
      <c r="R327" s="99">
        <f>VLOOKUP($B327,QualitativeNotes!B:C,2,FALSE)</f>
        <v>0</v>
      </c>
      <c r="S327" s="27"/>
      <c r="T327" s="27" t="s">
        <v>288</v>
      </c>
      <c r="U327" s="27"/>
      <c r="V327" s="16"/>
      <c r="W327" s="89">
        <v>100000</v>
      </c>
      <c r="X327" s="99">
        <f>VLOOKUP($B327,QualitativeNotes!B:C,2,FALSE)</f>
        <v>0</v>
      </c>
    </row>
    <row r="328" spans="1:24" ht="87" x14ac:dyDescent="0.35">
      <c r="A328" s="107">
        <v>43921</v>
      </c>
      <c r="B328" s="108" t="s">
        <v>556</v>
      </c>
      <c r="C328" s="109" t="s">
        <v>256</v>
      </c>
      <c r="D328" s="109" t="s">
        <v>257</v>
      </c>
      <c r="E328" s="109" t="s">
        <v>45</v>
      </c>
      <c r="F328" s="27" t="s">
        <v>668</v>
      </c>
      <c r="G328" s="27"/>
      <c r="H328" s="27" t="s">
        <v>288</v>
      </c>
      <c r="I328" s="27"/>
      <c r="J328" s="16"/>
      <c r="K328" s="90">
        <v>10</v>
      </c>
      <c r="L328" s="99">
        <f>VLOOKUP(B328,QualitativeNotes!B:C,2,FALSE)</f>
        <v>0</v>
      </c>
      <c r="M328" s="27"/>
      <c r="N328" s="27" t="s">
        <v>288</v>
      </c>
      <c r="O328" s="27"/>
      <c r="P328" s="16"/>
      <c r="Q328" s="90">
        <v>10</v>
      </c>
      <c r="R328" s="99">
        <f>VLOOKUP($B328,QualitativeNotes!B:C,2,FALSE)</f>
        <v>0</v>
      </c>
      <c r="S328" s="27"/>
      <c r="T328" s="27" t="s">
        <v>288</v>
      </c>
      <c r="U328" s="27"/>
      <c r="V328" s="16"/>
      <c r="W328" s="90">
        <v>10</v>
      </c>
      <c r="X328" s="99">
        <f>VLOOKUP($B328,QualitativeNotes!B:C,2,FALSE)</f>
        <v>0</v>
      </c>
    </row>
    <row r="329" spans="1:24" ht="58" x14ac:dyDescent="0.35">
      <c r="A329" s="107">
        <v>43921</v>
      </c>
      <c r="B329" s="108" t="s">
        <v>557</v>
      </c>
      <c r="C329" s="109" t="s">
        <v>256</v>
      </c>
      <c r="D329" s="109" t="s">
        <v>258</v>
      </c>
      <c r="E329" s="109" t="s">
        <v>43</v>
      </c>
      <c r="F329" s="27" t="s">
        <v>668</v>
      </c>
      <c r="G329" s="27"/>
      <c r="H329" s="27" t="s">
        <v>288</v>
      </c>
      <c r="I329" s="27"/>
      <c r="J329" s="16"/>
      <c r="K329" s="26" t="s">
        <v>352</v>
      </c>
      <c r="L329" s="99">
        <f>VLOOKUP(B329,QualitativeNotes!B:C,2,FALSE)</f>
        <v>0</v>
      </c>
      <c r="M329" s="27"/>
      <c r="N329" s="27" t="s">
        <v>288</v>
      </c>
      <c r="O329" s="27"/>
      <c r="P329" s="16"/>
      <c r="Q329" s="26" t="s">
        <v>352</v>
      </c>
      <c r="R329" s="99">
        <f>VLOOKUP($B329,QualitativeNotes!B:C,2,FALSE)</f>
        <v>0</v>
      </c>
      <c r="S329" s="27"/>
      <c r="T329" s="27" t="s">
        <v>288</v>
      </c>
      <c r="U329" s="27"/>
      <c r="V329" s="16"/>
      <c r="W329" s="26" t="s">
        <v>352</v>
      </c>
      <c r="X329" s="99">
        <f>VLOOKUP($B329,QualitativeNotes!B:C,2,FALSE)</f>
        <v>0</v>
      </c>
    </row>
    <row r="330" spans="1:24" ht="29" x14ac:dyDescent="0.35">
      <c r="A330" s="107">
        <v>43921</v>
      </c>
      <c r="B330" s="108" t="s">
        <v>558</v>
      </c>
      <c r="C330" s="109" t="s">
        <v>256</v>
      </c>
      <c r="D330" s="109" t="s">
        <v>259</v>
      </c>
      <c r="E330" s="109" t="s">
        <v>43</v>
      </c>
      <c r="F330" s="27" t="s">
        <v>668</v>
      </c>
      <c r="G330" s="27"/>
      <c r="H330" s="27" t="s">
        <v>288</v>
      </c>
      <c r="I330" s="27"/>
      <c r="J330" s="16"/>
      <c r="K330" s="26" t="s">
        <v>350</v>
      </c>
      <c r="L330" s="99">
        <f>VLOOKUP(B330,QualitativeNotes!B:C,2,FALSE)</f>
        <v>0</v>
      </c>
      <c r="M330" s="27"/>
      <c r="N330" s="27" t="s">
        <v>288</v>
      </c>
      <c r="O330" s="27"/>
      <c r="P330" s="16"/>
      <c r="Q330" s="26" t="s">
        <v>350</v>
      </c>
      <c r="R330" s="99">
        <f>VLOOKUP($B330,QualitativeNotes!B:C,2,FALSE)</f>
        <v>0</v>
      </c>
      <c r="S330" s="27"/>
      <c r="T330" s="27" t="s">
        <v>288</v>
      </c>
      <c r="U330" s="27"/>
      <c r="V330" s="16"/>
      <c r="W330" s="26" t="s">
        <v>350</v>
      </c>
      <c r="X330" s="99">
        <f>VLOOKUP($B330,QualitativeNotes!B:C,2,FALSE)</f>
        <v>0</v>
      </c>
    </row>
    <row r="331" spans="1:24" ht="43.5" x14ac:dyDescent="0.35">
      <c r="A331" s="107">
        <v>43921</v>
      </c>
      <c r="B331" s="108" t="s">
        <v>559</v>
      </c>
      <c r="C331" s="109" t="s">
        <v>256</v>
      </c>
      <c r="D331" s="109" t="s">
        <v>260</v>
      </c>
      <c r="E331" s="109" t="s">
        <v>45</v>
      </c>
      <c r="F331" s="27" t="s">
        <v>668</v>
      </c>
      <c r="G331" s="27"/>
      <c r="H331" s="27" t="s">
        <v>288</v>
      </c>
      <c r="I331" s="27"/>
      <c r="J331" s="16"/>
      <c r="K331" s="90">
        <v>1000</v>
      </c>
      <c r="L331" s="99">
        <f>VLOOKUP(B331,QualitativeNotes!B:C,2,FALSE)</f>
        <v>0</v>
      </c>
      <c r="M331" s="27"/>
      <c r="N331" s="27" t="s">
        <v>288</v>
      </c>
      <c r="O331" s="27"/>
      <c r="P331" s="16"/>
      <c r="Q331" s="90">
        <v>1001</v>
      </c>
      <c r="R331" s="99">
        <f>VLOOKUP($B331,QualitativeNotes!B:C,2,FALSE)</f>
        <v>0</v>
      </c>
      <c r="S331" s="27"/>
      <c r="T331" s="27" t="s">
        <v>288</v>
      </c>
      <c r="U331" s="27"/>
      <c r="V331" s="16"/>
      <c r="W331" s="90">
        <v>1002</v>
      </c>
      <c r="X331" s="99">
        <f>VLOOKUP($B331,QualitativeNotes!B:C,2,FALSE)</f>
        <v>0</v>
      </c>
    </row>
    <row r="332" spans="1:24" ht="29" x14ac:dyDescent="0.35">
      <c r="A332" s="107">
        <v>43921</v>
      </c>
      <c r="B332" s="108" t="s">
        <v>560</v>
      </c>
      <c r="C332" s="109" t="s">
        <v>256</v>
      </c>
      <c r="D332" s="109" t="s">
        <v>113</v>
      </c>
      <c r="E332" s="109" t="s">
        <v>64</v>
      </c>
      <c r="F332" s="27" t="s">
        <v>668</v>
      </c>
      <c r="G332" s="27"/>
      <c r="H332" s="27" t="s">
        <v>288</v>
      </c>
      <c r="I332" s="27"/>
      <c r="J332" s="16"/>
      <c r="K332" s="91">
        <v>0.99</v>
      </c>
      <c r="L332" s="99">
        <f>VLOOKUP(B332,QualitativeNotes!B:C,2,FALSE)</f>
        <v>0</v>
      </c>
      <c r="M332" s="27"/>
      <c r="N332" s="27" t="s">
        <v>288</v>
      </c>
      <c r="O332" s="27"/>
      <c r="P332" s="16"/>
      <c r="Q332" s="91">
        <v>1.99</v>
      </c>
      <c r="R332" s="99">
        <f>VLOOKUP($B332,QualitativeNotes!B:C,2,FALSE)</f>
        <v>0</v>
      </c>
      <c r="S332" s="27"/>
      <c r="T332" s="27" t="s">
        <v>288</v>
      </c>
      <c r="U332" s="27"/>
      <c r="V332" s="16"/>
      <c r="W332" s="91">
        <v>2.99</v>
      </c>
      <c r="X332" s="99">
        <f>VLOOKUP($B332,QualitativeNotes!B:C,2,FALSE)</f>
        <v>0</v>
      </c>
    </row>
    <row r="333" spans="1:24" ht="58" x14ac:dyDescent="0.35">
      <c r="A333" s="107">
        <v>43921</v>
      </c>
      <c r="B333" s="108" t="s">
        <v>561</v>
      </c>
      <c r="C333" s="109" t="s">
        <v>261</v>
      </c>
      <c r="D333" s="109" t="s">
        <v>262</v>
      </c>
      <c r="E333" s="109" t="s">
        <v>9</v>
      </c>
      <c r="F333" s="27" t="s">
        <v>668</v>
      </c>
      <c r="G333" s="27"/>
      <c r="H333" s="27" t="s">
        <v>288</v>
      </c>
      <c r="I333" s="27"/>
      <c r="J333" s="16"/>
      <c r="K333" s="89">
        <v>100000</v>
      </c>
      <c r="L333" s="99">
        <f>VLOOKUP(B333,QualitativeNotes!B:C,2,FALSE)</f>
        <v>0</v>
      </c>
      <c r="M333" s="27"/>
      <c r="N333" s="27" t="s">
        <v>288</v>
      </c>
      <c r="O333" s="27"/>
      <c r="P333" s="16"/>
      <c r="Q333" s="89">
        <v>100001</v>
      </c>
      <c r="R333" s="99">
        <f>VLOOKUP($B333,QualitativeNotes!B:C,2,FALSE)</f>
        <v>0</v>
      </c>
      <c r="S333" s="27"/>
      <c r="T333" s="27" t="s">
        <v>288</v>
      </c>
      <c r="U333" s="27"/>
      <c r="V333" s="16"/>
      <c r="W333" s="89">
        <v>100002</v>
      </c>
      <c r="X333" s="99">
        <f>VLOOKUP($B333,QualitativeNotes!B:C,2,FALSE)</f>
        <v>0</v>
      </c>
    </row>
    <row r="334" spans="1:24" ht="43.5" x14ac:dyDescent="0.35">
      <c r="A334" s="107">
        <v>43921</v>
      </c>
      <c r="B334" s="108" t="s">
        <v>562</v>
      </c>
      <c r="C334" s="109" t="s">
        <v>261</v>
      </c>
      <c r="D334" s="109" t="s">
        <v>263</v>
      </c>
      <c r="E334" s="109" t="s">
        <v>43</v>
      </c>
      <c r="F334" s="27" t="s">
        <v>668</v>
      </c>
      <c r="G334" s="27"/>
      <c r="H334" s="27" t="s">
        <v>288</v>
      </c>
      <c r="I334" s="27"/>
      <c r="J334" s="16"/>
      <c r="K334" s="26" t="s">
        <v>351</v>
      </c>
      <c r="L334" s="99">
        <f>VLOOKUP(B334,QualitativeNotes!B:C,2,FALSE)</f>
        <v>0</v>
      </c>
      <c r="M334" s="27"/>
      <c r="N334" s="27" t="s">
        <v>288</v>
      </c>
      <c r="O334" s="27"/>
      <c r="P334" s="16"/>
      <c r="Q334" s="26" t="s">
        <v>351</v>
      </c>
      <c r="R334" s="99">
        <f>VLOOKUP($B334,QualitativeNotes!B:C,2,FALSE)</f>
        <v>0</v>
      </c>
      <c r="S334" s="27"/>
      <c r="T334" s="27" t="s">
        <v>288</v>
      </c>
      <c r="U334" s="27"/>
      <c r="V334" s="16"/>
      <c r="W334" s="26" t="s">
        <v>351</v>
      </c>
      <c r="X334" s="99">
        <f>VLOOKUP($B334,QualitativeNotes!B:C,2,FALSE)</f>
        <v>0</v>
      </c>
    </row>
    <row r="335" spans="1:24" ht="58" x14ac:dyDescent="0.35">
      <c r="A335" s="107">
        <v>43921</v>
      </c>
      <c r="B335" s="108" t="s">
        <v>563</v>
      </c>
      <c r="C335" s="109" t="s">
        <v>264</v>
      </c>
      <c r="D335" s="109" t="s">
        <v>265</v>
      </c>
      <c r="E335" s="109" t="s">
        <v>9</v>
      </c>
      <c r="F335" s="27" t="s">
        <v>668</v>
      </c>
      <c r="G335" s="27"/>
      <c r="H335" s="27" t="s">
        <v>288</v>
      </c>
      <c r="I335" s="27"/>
      <c r="J335" s="16"/>
      <c r="K335" s="89">
        <v>100000</v>
      </c>
      <c r="L335" s="99">
        <f>VLOOKUP(B335,QualitativeNotes!B:C,2,FALSE)</f>
        <v>0</v>
      </c>
      <c r="M335" s="27"/>
      <c r="N335" s="27" t="s">
        <v>288</v>
      </c>
      <c r="O335" s="27"/>
      <c r="P335" s="16"/>
      <c r="Q335" s="89">
        <v>100001</v>
      </c>
      <c r="R335" s="99">
        <f>VLOOKUP($B335,QualitativeNotes!B:C,2,FALSE)</f>
        <v>0</v>
      </c>
      <c r="S335" s="27"/>
      <c r="T335" s="27" t="s">
        <v>288</v>
      </c>
      <c r="U335" s="27"/>
      <c r="V335" s="16"/>
      <c r="W335" s="89">
        <v>100002</v>
      </c>
      <c r="X335" s="99">
        <f>VLOOKUP($B335,QualitativeNotes!B:C,2,FALSE)</f>
        <v>0</v>
      </c>
    </row>
    <row r="336" spans="1:24" ht="43.5" x14ac:dyDescent="0.35">
      <c r="A336" s="107">
        <v>43921</v>
      </c>
      <c r="B336" s="108" t="s">
        <v>564</v>
      </c>
      <c r="C336" s="109" t="s">
        <v>264</v>
      </c>
      <c r="D336" s="109" t="s">
        <v>263</v>
      </c>
      <c r="E336" s="109" t="s">
        <v>43</v>
      </c>
      <c r="F336" s="27" t="s">
        <v>668</v>
      </c>
      <c r="G336" s="27"/>
      <c r="H336" s="27" t="s">
        <v>288</v>
      </c>
      <c r="I336" s="27"/>
      <c r="J336" s="16"/>
      <c r="K336" s="26" t="s">
        <v>351</v>
      </c>
      <c r="L336" s="99">
        <f>VLOOKUP(B336,QualitativeNotes!B:C,2,FALSE)</f>
        <v>0</v>
      </c>
      <c r="M336" s="27"/>
      <c r="N336" s="27" t="s">
        <v>288</v>
      </c>
      <c r="O336" s="27"/>
      <c r="P336" s="16"/>
      <c r="Q336" s="26" t="s">
        <v>351</v>
      </c>
      <c r="R336" s="99">
        <f>VLOOKUP($B336,QualitativeNotes!B:C,2,FALSE)</f>
        <v>0</v>
      </c>
      <c r="S336" s="27"/>
      <c r="T336" s="27" t="s">
        <v>288</v>
      </c>
      <c r="U336" s="27"/>
      <c r="V336" s="16"/>
      <c r="W336" s="26" t="s">
        <v>351</v>
      </c>
      <c r="X336" s="99">
        <f>VLOOKUP($B336,QualitativeNotes!B:C,2,FALSE)</f>
        <v>0</v>
      </c>
    </row>
    <row r="337" spans="1:24" ht="43.5" x14ac:dyDescent="0.35">
      <c r="A337" s="107">
        <v>43921</v>
      </c>
      <c r="B337" s="108" t="s">
        <v>565</v>
      </c>
      <c r="C337" s="109" t="s">
        <v>266</v>
      </c>
      <c r="D337" s="109" t="s">
        <v>267</v>
      </c>
      <c r="E337" s="109" t="s">
        <v>64</v>
      </c>
      <c r="F337" s="27" t="s">
        <v>668</v>
      </c>
      <c r="G337" s="27"/>
      <c r="H337" s="27" t="s">
        <v>288</v>
      </c>
      <c r="I337" s="27"/>
      <c r="J337" s="16"/>
      <c r="K337" s="91">
        <v>0.25</v>
      </c>
      <c r="L337" s="99">
        <f>VLOOKUP(B337,QualitativeNotes!B:C,2,FALSE)</f>
        <v>0</v>
      </c>
      <c r="M337" s="27"/>
      <c r="N337" s="27" t="s">
        <v>288</v>
      </c>
      <c r="O337" s="27"/>
      <c r="P337" s="16"/>
      <c r="Q337" s="91">
        <v>0.25</v>
      </c>
      <c r="R337" s="99">
        <f>VLOOKUP($B337,QualitativeNotes!B:C,2,FALSE)</f>
        <v>0</v>
      </c>
      <c r="S337" s="27"/>
      <c r="T337" s="27" t="s">
        <v>288</v>
      </c>
      <c r="U337" s="27"/>
      <c r="V337" s="16"/>
      <c r="W337" s="91">
        <v>0.25</v>
      </c>
      <c r="X337" s="99">
        <f>VLOOKUP($B337,QualitativeNotes!B:C,2,FALSE)</f>
        <v>0</v>
      </c>
    </row>
    <row r="338" spans="1:24" ht="43.5" x14ac:dyDescent="0.35">
      <c r="A338" s="107">
        <v>43921</v>
      </c>
      <c r="B338" s="108" t="s">
        <v>566</v>
      </c>
      <c r="C338" s="109" t="s">
        <v>266</v>
      </c>
      <c r="D338" s="109" t="s">
        <v>268</v>
      </c>
      <c r="E338" s="109" t="s">
        <v>64</v>
      </c>
      <c r="F338" s="27" t="s">
        <v>668</v>
      </c>
      <c r="G338" s="27"/>
      <c r="H338" s="27" t="s">
        <v>288</v>
      </c>
      <c r="I338" s="27"/>
      <c r="J338" s="16"/>
      <c r="K338" s="91">
        <v>0.25</v>
      </c>
      <c r="L338" s="99">
        <f>VLOOKUP(B338,QualitativeNotes!B:C,2,FALSE)</f>
        <v>0</v>
      </c>
      <c r="M338" s="27"/>
      <c r="N338" s="27" t="s">
        <v>288</v>
      </c>
      <c r="O338" s="27"/>
      <c r="P338" s="16"/>
      <c r="Q338" s="91">
        <v>0.25</v>
      </c>
      <c r="R338" s="99">
        <f>VLOOKUP($B338,QualitativeNotes!B:C,2,FALSE)</f>
        <v>0</v>
      </c>
      <c r="S338" s="27"/>
      <c r="T338" s="27" t="s">
        <v>288</v>
      </c>
      <c r="U338" s="27"/>
      <c r="V338" s="16"/>
      <c r="W338" s="91">
        <v>0.25</v>
      </c>
      <c r="X338" s="99">
        <f>VLOOKUP($B338,QualitativeNotes!B:C,2,FALSE)</f>
        <v>0</v>
      </c>
    </row>
    <row r="339" spans="1:24" ht="43.5" x14ac:dyDescent="0.35">
      <c r="A339" s="107">
        <v>43921</v>
      </c>
      <c r="B339" s="108" t="s">
        <v>568</v>
      </c>
      <c r="C339" s="109" t="s">
        <v>269</v>
      </c>
      <c r="D339" s="109" t="s">
        <v>270</v>
      </c>
      <c r="E339" s="109" t="s">
        <v>45</v>
      </c>
      <c r="F339" s="27" t="s">
        <v>668</v>
      </c>
      <c r="G339" s="27"/>
      <c r="H339" s="27" t="s">
        <v>288</v>
      </c>
      <c r="I339" s="88" t="s">
        <v>287</v>
      </c>
      <c r="J339" s="16" t="s">
        <v>594</v>
      </c>
      <c r="K339" s="90">
        <v>100000</v>
      </c>
      <c r="L339" s="99">
        <f>VLOOKUP(B339,QualitativeNotes!B:C,2,FALSE)</f>
        <v>0</v>
      </c>
      <c r="M339" s="27"/>
      <c r="N339" s="27" t="s">
        <v>288</v>
      </c>
      <c r="O339" s="88" t="s">
        <v>287</v>
      </c>
      <c r="P339" s="16" t="s">
        <v>594</v>
      </c>
      <c r="Q339" s="90">
        <v>100000</v>
      </c>
      <c r="R339" s="99">
        <f>VLOOKUP($B339,QualitativeNotes!B:C,2,FALSE)</f>
        <v>0</v>
      </c>
      <c r="S339" s="27"/>
      <c r="T339" s="27" t="s">
        <v>288</v>
      </c>
      <c r="U339" s="88" t="s">
        <v>287</v>
      </c>
      <c r="V339" s="16" t="s">
        <v>594</v>
      </c>
      <c r="W339" s="90">
        <v>100000</v>
      </c>
      <c r="X339" s="99">
        <f>VLOOKUP($B339,QualitativeNotes!B:C,2,FALSE)</f>
        <v>0</v>
      </c>
    </row>
    <row r="340" spans="1:24" ht="43.5" x14ac:dyDescent="0.35">
      <c r="A340" s="107">
        <v>43921</v>
      </c>
      <c r="B340" s="108" t="s">
        <v>568</v>
      </c>
      <c r="C340" s="109" t="s">
        <v>269</v>
      </c>
      <c r="D340" s="109" t="s">
        <v>270</v>
      </c>
      <c r="E340" s="109" t="s">
        <v>45</v>
      </c>
      <c r="F340" s="27" t="s">
        <v>668</v>
      </c>
      <c r="G340" s="27"/>
      <c r="H340" s="27" t="s">
        <v>288</v>
      </c>
      <c r="I340" s="88" t="s">
        <v>287</v>
      </c>
      <c r="J340" s="16" t="s">
        <v>594</v>
      </c>
      <c r="K340" s="90">
        <v>100000</v>
      </c>
      <c r="L340" s="99">
        <f>VLOOKUP(B340,QualitativeNotes!B:C,2,FALSE)</f>
        <v>0</v>
      </c>
      <c r="M340" s="27"/>
      <c r="N340" s="27" t="s">
        <v>288</v>
      </c>
      <c r="O340" s="88" t="s">
        <v>287</v>
      </c>
      <c r="P340" s="16" t="s">
        <v>594</v>
      </c>
      <c r="Q340" s="90">
        <v>100000</v>
      </c>
      <c r="R340" s="99">
        <f>VLOOKUP($B340,QualitativeNotes!B:C,2,FALSE)</f>
        <v>0</v>
      </c>
      <c r="S340" s="27"/>
      <c r="T340" s="27" t="s">
        <v>288</v>
      </c>
      <c r="U340" s="88" t="s">
        <v>287</v>
      </c>
      <c r="V340" s="16" t="s">
        <v>594</v>
      </c>
      <c r="W340" s="90">
        <v>100000</v>
      </c>
      <c r="X340" s="99">
        <f>VLOOKUP($B340,QualitativeNotes!B:C,2,FALSE)</f>
        <v>0</v>
      </c>
    </row>
    <row r="341" spans="1:24" ht="43.5" x14ac:dyDescent="0.35">
      <c r="A341" s="107">
        <v>43921</v>
      </c>
      <c r="B341" s="108" t="s">
        <v>568</v>
      </c>
      <c r="C341" s="109" t="s">
        <v>269</v>
      </c>
      <c r="D341" s="109" t="s">
        <v>270</v>
      </c>
      <c r="E341" s="109" t="s">
        <v>45</v>
      </c>
      <c r="F341" s="27" t="s">
        <v>668</v>
      </c>
      <c r="G341" s="27"/>
      <c r="H341" s="27" t="s">
        <v>288</v>
      </c>
      <c r="I341" s="88" t="s">
        <v>287</v>
      </c>
      <c r="J341" s="16" t="s">
        <v>594</v>
      </c>
      <c r="K341" s="90">
        <v>100000</v>
      </c>
      <c r="L341" s="99">
        <f>VLOOKUP(B341,QualitativeNotes!B:C,2,FALSE)</f>
        <v>0</v>
      </c>
      <c r="M341" s="27"/>
      <c r="N341" s="27" t="s">
        <v>288</v>
      </c>
      <c r="O341" s="88" t="s">
        <v>287</v>
      </c>
      <c r="P341" s="16" t="s">
        <v>594</v>
      </c>
      <c r="Q341" s="90">
        <v>100000</v>
      </c>
      <c r="R341" s="99">
        <f>VLOOKUP($B341,QualitativeNotes!B:C,2,FALSE)</f>
        <v>0</v>
      </c>
      <c r="S341" s="27"/>
      <c r="T341" s="27" t="s">
        <v>288</v>
      </c>
      <c r="U341" s="88" t="s">
        <v>287</v>
      </c>
      <c r="V341" s="16" t="s">
        <v>594</v>
      </c>
      <c r="W341" s="90">
        <v>100000</v>
      </c>
      <c r="X341" s="99">
        <f>VLOOKUP($B341,QualitativeNotes!B:C,2,FALSE)</f>
        <v>0</v>
      </c>
    </row>
    <row r="342" spans="1:24" ht="43.5" x14ac:dyDescent="0.35">
      <c r="A342" s="107">
        <v>43921</v>
      </c>
      <c r="B342" s="108" t="s">
        <v>568</v>
      </c>
      <c r="C342" s="109" t="s">
        <v>269</v>
      </c>
      <c r="D342" s="109" t="s">
        <v>270</v>
      </c>
      <c r="E342" s="109" t="s">
        <v>45</v>
      </c>
      <c r="F342" s="27" t="s">
        <v>668</v>
      </c>
      <c r="G342" s="27"/>
      <c r="H342" s="27" t="s">
        <v>288</v>
      </c>
      <c r="I342" s="88" t="s">
        <v>287</v>
      </c>
      <c r="J342" s="16" t="s">
        <v>594</v>
      </c>
      <c r="K342" s="90">
        <v>100000</v>
      </c>
      <c r="L342" s="99">
        <f>VLOOKUP(B342,QualitativeNotes!B:C,2,FALSE)</f>
        <v>0</v>
      </c>
      <c r="M342" s="27"/>
      <c r="N342" s="27" t="s">
        <v>288</v>
      </c>
      <c r="O342" s="88" t="s">
        <v>287</v>
      </c>
      <c r="P342" s="16" t="s">
        <v>594</v>
      </c>
      <c r="Q342" s="90">
        <v>100000</v>
      </c>
      <c r="R342" s="99">
        <f>VLOOKUP($B342,QualitativeNotes!B:C,2,FALSE)</f>
        <v>0</v>
      </c>
      <c r="S342" s="27"/>
      <c r="T342" s="27" t="s">
        <v>288</v>
      </c>
      <c r="U342" s="88" t="s">
        <v>287</v>
      </c>
      <c r="V342" s="16" t="s">
        <v>594</v>
      </c>
      <c r="W342" s="90">
        <v>100000</v>
      </c>
      <c r="X342" s="99">
        <f>VLOOKUP($B342,QualitativeNotes!B:C,2,FALSE)</f>
        <v>0</v>
      </c>
    </row>
    <row r="343" spans="1:24" ht="43.5" x14ac:dyDescent="0.35">
      <c r="A343" s="107">
        <v>43921</v>
      </c>
      <c r="B343" s="108" t="s">
        <v>569</v>
      </c>
      <c r="C343" s="109" t="s">
        <v>269</v>
      </c>
      <c r="D343" s="109" t="s">
        <v>273</v>
      </c>
      <c r="E343" s="109" t="s">
        <v>9</v>
      </c>
      <c r="F343" s="27" t="s">
        <v>668</v>
      </c>
      <c r="G343" s="27"/>
      <c r="H343" s="27" t="s">
        <v>288</v>
      </c>
      <c r="I343" s="88" t="s">
        <v>287</v>
      </c>
      <c r="J343" s="16" t="s">
        <v>594</v>
      </c>
      <c r="K343" s="89">
        <v>100000</v>
      </c>
      <c r="L343" s="99">
        <f>VLOOKUP(B343,QualitativeNotes!B:C,2,FALSE)</f>
        <v>0</v>
      </c>
      <c r="M343" s="27"/>
      <c r="N343" s="27" t="s">
        <v>288</v>
      </c>
      <c r="O343" s="88" t="s">
        <v>287</v>
      </c>
      <c r="P343" s="16" t="s">
        <v>594</v>
      </c>
      <c r="Q343" s="89">
        <v>100000</v>
      </c>
      <c r="R343" s="99">
        <f>VLOOKUP($B343,QualitativeNotes!B:C,2,FALSE)</f>
        <v>0</v>
      </c>
      <c r="S343" s="27"/>
      <c r="T343" s="27" t="s">
        <v>288</v>
      </c>
      <c r="U343" s="88" t="s">
        <v>287</v>
      </c>
      <c r="V343" s="16" t="s">
        <v>594</v>
      </c>
      <c r="W343" s="89">
        <v>100000</v>
      </c>
      <c r="X343" s="99">
        <f>VLOOKUP($B343,QualitativeNotes!B:C,2,FALSE)</f>
        <v>0</v>
      </c>
    </row>
    <row r="344" spans="1:24" ht="43.5" x14ac:dyDescent="0.35">
      <c r="A344" s="107">
        <v>43921</v>
      </c>
      <c r="B344" s="108" t="s">
        <v>569</v>
      </c>
      <c r="C344" s="109" t="s">
        <v>269</v>
      </c>
      <c r="D344" s="109" t="s">
        <v>273</v>
      </c>
      <c r="E344" s="109" t="s">
        <v>9</v>
      </c>
      <c r="F344" s="27" t="s">
        <v>668</v>
      </c>
      <c r="G344" s="27"/>
      <c r="H344" s="27" t="s">
        <v>288</v>
      </c>
      <c r="I344" s="88" t="s">
        <v>287</v>
      </c>
      <c r="J344" s="16" t="s">
        <v>594</v>
      </c>
      <c r="K344" s="89">
        <v>100000</v>
      </c>
      <c r="L344" s="99">
        <f>VLOOKUP(B344,QualitativeNotes!B:C,2,FALSE)</f>
        <v>0</v>
      </c>
      <c r="M344" s="27"/>
      <c r="N344" s="27" t="s">
        <v>288</v>
      </c>
      <c r="O344" s="88" t="s">
        <v>287</v>
      </c>
      <c r="P344" s="16" t="s">
        <v>594</v>
      </c>
      <c r="Q344" s="89">
        <v>100000</v>
      </c>
      <c r="R344" s="99">
        <f>VLOOKUP($B344,QualitativeNotes!B:C,2,FALSE)</f>
        <v>0</v>
      </c>
      <c r="S344" s="27"/>
      <c r="T344" s="27" t="s">
        <v>288</v>
      </c>
      <c r="U344" s="88" t="s">
        <v>287</v>
      </c>
      <c r="V344" s="16" t="s">
        <v>594</v>
      </c>
      <c r="W344" s="89">
        <v>100000</v>
      </c>
      <c r="X344" s="99">
        <f>VLOOKUP($B344,QualitativeNotes!B:C,2,FALSE)</f>
        <v>0</v>
      </c>
    </row>
    <row r="345" spans="1:24" ht="43.5" x14ac:dyDescent="0.35">
      <c r="A345" s="107">
        <v>43921</v>
      </c>
      <c r="B345" s="108" t="s">
        <v>569</v>
      </c>
      <c r="C345" s="109" t="s">
        <v>269</v>
      </c>
      <c r="D345" s="109" t="s">
        <v>273</v>
      </c>
      <c r="E345" s="109" t="s">
        <v>9</v>
      </c>
      <c r="F345" s="27" t="s">
        <v>668</v>
      </c>
      <c r="G345" s="27"/>
      <c r="H345" s="27" t="s">
        <v>288</v>
      </c>
      <c r="I345" s="88" t="s">
        <v>287</v>
      </c>
      <c r="J345" s="16" t="s">
        <v>594</v>
      </c>
      <c r="K345" s="89">
        <v>100000</v>
      </c>
      <c r="L345" s="99">
        <f>VLOOKUP(B345,QualitativeNotes!B:C,2,FALSE)</f>
        <v>0</v>
      </c>
      <c r="M345" s="27"/>
      <c r="N345" s="27" t="s">
        <v>288</v>
      </c>
      <c r="O345" s="88" t="s">
        <v>287</v>
      </c>
      <c r="P345" s="16" t="s">
        <v>594</v>
      </c>
      <c r="Q345" s="89">
        <v>100000</v>
      </c>
      <c r="R345" s="99">
        <f>VLOOKUP($B345,QualitativeNotes!B:C,2,FALSE)</f>
        <v>0</v>
      </c>
      <c r="S345" s="27"/>
      <c r="T345" s="27" t="s">
        <v>288</v>
      </c>
      <c r="U345" s="88" t="s">
        <v>287</v>
      </c>
      <c r="V345" s="16" t="s">
        <v>594</v>
      </c>
      <c r="W345" s="89">
        <v>100000</v>
      </c>
      <c r="X345" s="99">
        <f>VLOOKUP($B345,QualitativeNotes!B:C,2,FALSE)</f>
        <v>0</v>
      </c>
    </row>
    <row r="346" spans="1:24" ht="43.5" x14ac:dyDescent="0.35">
      <c r="A346" s="107">
        <v>43921</v>
      </c>
      <c r="B346" s="108" t="s">
        <v>569</v>
      </c>
      <c r="C346" s="109" t="s">
        <v>269</v>
      </c>
      <c r="D346" s="109" t="s">
        <v>273</v>
      </c>
      <c r="E346" s="109" t="s">
        <v>9</v>
      </c>
      <c r="F346" s="27" t="s">
        <v>668</v>
      </c>
      <c r="G346" s="27"/>
      <c r="H346" s="27" t="s">
        <v>288</v>
      </c>
      <c r="I346" s="88" t="s">
        <v>287</v>
      </c>
      <c r="J346" s="16" t="s">
        <v>594</v>
      </c>
      <c r="K346" s="89">
        <v>100000</v>
      </c>
      <c r="L346" s="99">
        <f>VLOOKUP(B346,QualitativeNotes!B:C,2,FALSE)</f>
        <v>0</v>
      </c>
      <c r="M346" s="27"/>
      <c r="N346" s="27" t="s">
        <v>288</v>
      </c>
      <c r="O346" s="88" t="s">
        <v>287</v>
      </c>
      <c r="P346" s="16" t="s">
        <v>594</v>
      </c>
      <c r="Q346" s="89">
        <v>100000</v>
      </c>
      <c r="R346" s="99">
        <f>VLOOKUP($B346,QualitativeNotes!B:C,2,FALSE)</f>
        <v>0</v>
      </c>
      <c r="S346" s="27"/>
      <c r="T346" s="27" t="s">
        <v>288</v>
      </c>
      <c r="U346" s="88" t="s">
        <v>287</v>
      </c>
      <c r="V346" s="16" t="s">
        <v>594</v>
      </c>
      <c r="W346" s="89">
        <v>100000</v>
      </c>
      <c r="X346" s="99">
        <f>VLOOKUP($B346,QualitativeNotes!B:C,2,FALSE)</f>
        <v>0</v>
      </c>
    </row>
    <row r="347" spans="1:24" ht="58" x14ac:dyDescent="0.35">
      <c r="A347" s="107">
        <v>43921</v>
      </c>
      <c r="B347" s="108" t="s">
        <v>570</v>
      </c>
      <c r="C347" s="109" t="s">
        <v>275</v>
      </c>
      <c r="D347" s="109" t="s">
        <v>276</v>
      </c>
      <c r="E347" s="109" t="s">
        <v>9</v>
      </c>
      <c r="F347" s="27" t="s">
        <v>668</v>
      </c>
      <c r="G347" s="27"/>
      <c r="H347" s="27" t="s">
        <v>288</v>
      </c>
      <c r="I347" s="88" t="s">
        <v>287</v>
      </c>
      <c r="J347" s="16" t="s">
        <v>594</v>
      </c>
      <c r="K347" s="89">
        <v>100000</v>
      </c>
      <c r="L347" s="99">
        <f>VLOOKUP(B347,QualitativeNotes!B:C,2,FALSE)</f>
        <v>0</v>
      </c>
      <c r="M347" s="27"/>
      <c r="N347" s="27" t="s">
        <v>288</v>
      </c>
      <c r="O347" s="88" t="s">
        <v>287</v>
      </c>
      <c r="P347" s="16" t="s">
        <v>594</v>
      </c>
      <c r="Q347" s="89">
        <v>100000</v>
      </c>
      <c r="R347" s="99">
        <f>VLOOKUP($B347,QualitativeNotes!B:C,2,FALSE)</f>
        <v>0</v>
      </c>
      <c r="S347" s="27"/>
      <c r="T347" s="27" t="s">
        <v>288</v>
      </c>
      <c r="U347" s="88" t="s">
        <v>287</v>
      </c>
      <c r="V347" s="16" t="s">
        <v>594</v>
      </c>
      <c r="W347" s="89">
        <v>100000</v>
      </c>
      <c r="X347" s="99">
        <f>VLOOKUP($B347,QualitativeNotes!B:C,2,FALSE)</f>
        <v>0</v>
      </c>
    </row>
    <row r="348" spans="1:24" ht="58" x14ac:dyDescent="0.35">
      <c r="A348" s="107">
        <v>43921</v>
      </c>
      <c r="B348" s="108" t="s">
        <v>570</v>
      </c>
      <c r="C348" s="109" t="s">
        <v>275</v>
      </c>
      <c r="D348" s="109" t="s">
        <v>276</v>
      </c>
      <c r="E348" s="109" t="s">
        <v>9</v>
      </c>
      <c r="F348" s="27" t="s">
        <v>668</v>
      </c>
      <c r="G348" s="27"/>
      <c r="H348" s="27" t="s">
        <v>288</v>
      </c>
      <c r="I348" s="88" t="s">
        <v>287</v>
      </c>
      <c r="J348" s="16" t="s">
        <v>594</v>
      </c>
      <c r="K348" s="89">
        <v>100000</v>
      </c>
      <c r="L348" s="99">
        <f>VLOOKUP(B348,QualitativeNotes!B:C,2,FALSE)</f>
        <v>0</v>
      </c>
      <c r="M348" s="27"/>
      <c r="N348" s="27" t="s">
        <v>288</v>
      </c>
      <c r="O348" s="88" t="s">
        <v>287</v>
      </c>
      <c r="P348" s="16" t="s">
        <v>594</v>
      </c>
      <c r="Q348" s="89">
        <v>100000</v>
      </c>
      <c r="R348" s="99">
        <f>VLOOKUP($B348,QualitativeNotes!B:C,2,FALSE)</f>
        <v>0</v>
      </c>
      <c r="S348" s="27"/>
      <c r="T348" s="27" t="s">
        <v>288</v>
      </c>
      <c r="U348" s="88" t="s">
        <v>287</v>
      </c>
      <c r="V348" s="16" t="s">
        <v>594</v>
      </c>
      <c r="W348" s="89">
        <v>100000</v>
      </c>
      <c r="X348" s="99">
        <f>VLOOKUP($B348,QualitativeNotes!B:C,2,FALSE)</f>
        <v>0</v>
      </c>
    </row>
    <row r="349" spans="1:24" ht="58" x14ac:dyDescent="0.35">
      <c r="A349" s="107">
        <v>43921</v>
      </c>
      <c r="B349" s="108" t="s">
        <v>570</v>
      </c>
      <c r="C349" s="109" t="s">
        <v>275</v>
      </c>
      <c r="D349" s="109" t="s">
        <v>276</v>
      </c>
      <c r="E349" s="109" t="s">
        <v>9</v>
      </c>
      <c r="F349" s="27" t="s">
        <v>668</v>
      </c>
      <c r="G349" s="27"/>
      <c r="H349" s="27" t="s">
        <v>288</v>
      </c>
      <c r="I349" s="88" t="s">
        <v>287</v>
      </c>
      <c r="J349" s="16" t="s">
        <v>594</v>
      </c>
      <c r="K349" s="89">
        <v>100000</v>
      </c>
      <c r="L349" s="99">
        <f>VLOOKUP(B349,QualitativeNotes!B:C,2,FALSE)</f>
        <v>0</v>
      </c>
      <c r="M349" s="27"/>
      <c r="N349" s="27" t="s">
        <v>288</v>
      </c>
      <c r="O349" s="88" t="s">
        <v>287</v>
      </c>
      <c r="P349" s="16" t="s">
        <v>594</v>
      </c>
      <c r="Q349" s="89">
        <v>100000</v>
      </c>
      <c r="R349" s="99">
        <f>VLOOKUP($B349,QualitativeNotes!B:C,2,FALSE)</f>
        <v>0</v>
      </c>
      <c r="S349" s="27"/>
      <c r="T349" s="27" t="s">
        <v>288</v>
      </c>
      <c r="U349" s="88" t="s">
        <v>287</v>
      </c>
      <c r="V349" s="16" t="s">
        <v>594</v>
      </c>
      <c r="W349" s="89">
        <v>100000</v>
      </c>
      <c r="X349" s="99">
        <f>VLOOKUP($B349,QualitativeNotes!B:C,2,FALSE)</f>
        <v>0</v>
      </c>
    </row>
    <row r="350" spans="1:24" ht="58" x14ac:dyDescent="0.35">
      <c r="A350" s="107">
        <v>43921</v>
      </c>
      <c r="B350" s="108" t="s">
        <v>570</v>
      </c>
      <c r="C350" s="109" t="s">
        <v>275</v>
      </c>
      <c r="D350" s="109" t="s">
        <v>276</v>
      </c>
      <c r="E350" s="109" t="s">
        <v>9</v>
      </c>
      <c r="F350" s="27" t="s">
        <v>668</v>
      </c>
      <c r="G350" s="27"/>
      <c r="H350" s="27" t="s">
        <v>288</v>
      </c>
      <c r="I350" s="88" t="s">
        <v>287</v>
      </c>
      <c r="J350" s="16" t="s">
        <v>594</v>
      </c>
      <c r="K350" s="89">
        <v>100000</v>
      </c>
      <c r="L350" s="99">
        <f>VLOOKUP(B350,QualitativeNotes!B:C,2,FALSE)</f>
        <v>0</v>
      </c>
      <c r="M350" s="27"/>
      <c r="N350" s="27" t="s">
        <v>288</v>
      </c>
      <c r="O350" s="88" t="s">
        <v>287</v>
      </c>
      <c r="P350" s="16" t="s">
        <v>594</v>
      </c>
      <c r="Q350" s="89">
        <v>100000</v>
      </c>
      <c r="R350" s="99">
        <f>VLOOKUP($B350,QualitativeNotes!B:C,2,FALSE)</f>
        <v>0</v>
      </c>
      <c r="S350" s="27"/>
      <c r="T350" s="27" t="s">
        <v>288</v>
      </c>
      <c r="U350" s="88" t="s">
        <v>287</v>
      </c>
      <c r="V350" s="16" t="s">
        <v>594</v>
      </c>
      <c r="W350" s="89">
        <v>100000</v>
      </c>
      <c r="X350" s="99">
        <f>VLOOKUP($B350,QualitativeNotes!B:C,2,FALSE)</f>
        <v>0</v>
      </c>
    </row>
    <row r="351" spans="1:24" ht="43.5" x14ac:dyDescent="0.35">
      <c r="A351" s="107">
        <v>43921</v>
      </c>
      <c r="B351" s="108" t="s">
        <v>571</v>
      </c>
      <c r="C351" s="109" t="s">
        <v>269</v>
      </c>
      <c r="D351" s="109" t="s">
        <v>277</v>
      </c>
      <c r="E351" s="109" t="s">
        <v>43</v>
      </c>
      <c r="F351" s="27" t="s">
        <v>668</v>
      </c>
      <c r="G351" s="27"/>
      <c r="H351" s="27" t="s">
        <v>288</v>
      </c>
      <c r="I351" s="88" t="s">
        <v>287</v>
      </c>
      <c r="J351" s="16" t="s">
        <v>594</v>
      </c>
      <c r="K351" s="26" t="s">
        <v>353</v>
      </c>
      <c r="L351" s="99">
        <f>VLOOKUP(B351,QualitativeNotes!B:C,2,FALSE)</f>
        <v>0</v>
      </c>
      <c r="M351" s="27"/>
      <c r="N351" s="27" t="s">
        <v>288</v>
      </c>
      <c r="O351" s="88" t="s">
        <v>287</v>
      </c>
      <c r="P351" s="16" t="s">
        <v>594</v>
      </c>
      <c r="Q351" s="26" t="s">
        <v>353</v>
      </c>
      <c r="R351" s="99">
        <f>VLOOKUP($B351,QualitativeNotes!B:C,2,FALSE)</f>
        <v>0</v>
      </c>
      <c r="S351" s="27"/>
      <c r="T351" s="27" t="s">
        <v>288</v>
      </c>
      <c r="U351" s="88" t="s">
        <v>287</v>
      </c>
      <c r="V351" s="16" t="s">
        <v>594</v>
      </c>
      <c r="W351" s="26" t="s">
        <v>353</v>
      </c>
      <c r="X351" s="99">
        <f>VLOOKUP($B351,QualitativeNotes!B:C,2,FALSE)</f>
        <v>0</v>
      </c>
    </row>
    <row r="352" spans="1:24" ht="43.5" x14ac:dyDescent="0.35">
      <c r="A352" s="107">
        <v>43921</v>
      </c>
      <c r="B352" s="108" t="s">
        <v>571</v>
      </c>
      <c r="C352" s="109" t="s">
        <v>269</v>
      </c>
      <c r="D352" s="109" t="s">
        <v>277</v>
      </c>
      <c r="E352" s="109" t="s">
        <v>43</v>
      </c>
      <c r="F352" s="27" t="s">
        <v>668</v>
      </c>
      <c r="G352" s="27"/>
      <c r="H352" s="27" t="s">
        <v>288</v>
      </c>
      <c r="I352" s="88" t="s">
        <v>287</v>
      </c>
      <c r="J352" s="16" t="s">
        <v>594</v>
      </c>
      <c r="K352" s="26" t="s">
        <v>353</v>
      </c>
      <c r="L352" s="99">
        <f>VLOOKUP(B352,QualitativeNotes!B:C,2,FALSE)</f>
        <v>0</v>
      </c>
      <c r="M352" s="27"/>
      <c r="N352" s="27" t="s">
        <v>288</v>
      </c>
      <c r="O352" s="88" t="s">
        <v>287</v>
      </c>
      <c r="P352" s="16" t="s">
        <v>594</v>
      </c>
      <c r="Q352" s="26" t="s">
        <v>353</v>
      </c>
      <c r="R352" s="99">
        <f>VLOOKUP($B352,QualitativeNotes!B:C,2,FALSE)</f>
        <v>0</v>
      </c>
      <c r="S352" s="27"/>
      <c r="T352" s="27" t="s">
        <v>288</v>
      </c>
      <c r="U352" s="88" t="s">
        <v>287</v>
      </c>
      <c r="V352" s="16" t="s">
        <v>594</v>
      </c>
      <c r="W352" s="26" t="s">
        <v>353</v>
      </c>
      <c r="X352" s="99">
        <f>VLOOKUP($B352,QualitativeNotes!B:C,2,FALSE)</f>
        <v>0</v>
      </c>
    </row>
    <row r="353" spans="1:24" ht="43.5" x14ac:dyDescent="0.35">
      <c r="A353" s="107">
        <v>43921</v>
      </c>
      <c r="B353" s="108" t="s">
        <v>571</v>
      </c>
      <c r="C353" s="109" t="s">
        <v>269</v>
      </c>
      <c r="D353" s="109" t="s">
        <v>277</v>
      </c>
      <c r="E353" s="109" t="s">
        <v>43</v>
      </c>
      <c r="F353" s="27" t="s">
        <v>668</v>
      </c>
      <c r="G353" s="27"/>
      <c r="H353" s="27" t="s">
        <v>288</v>
      </c>
      <c r="I353" s="88" t="s">
        <v>287</v>
      </c>
      <c r="J353" s="16" t="s">
        <v>594</v>
      </c>
      <c r="K353" s="26" t="s">
        <v>353</v>
      </c>
      <c r="L353" s="99">
        <f>VLOOKUP(B353,QualitativeNotes!B:C,2,FALSE)</f>
        <v>0</v>
      </c>
      <c r="M353" s="27"/>
      <c r="N353" s="27" t="s">
        <v>288</v>
      </c>
      <c r="O353" s="88" t="s">
        <v>287</v>
      </c>
      <c r="P353" s="16" t="s">
        <v>594</v>
      </c>
      <c r="Q353" s="26" t="s">
        <v>353</v>
      </c>
      <c r="R353" s="99">
        <f>VLOOKUP($B353,QualitativeNotes!B:C,2,FALSE)</f>
        <v>0</v>
      </c>
      <c r="S353" s="27"/>
      <c r="T353" s="27" t="s">
        <v>288</v>
      </c>
      <c r="U353" s="88" t="s">
        <v>287</v>
      </c>
      <c r="V353" s="16" t="s">
        <v>594</v>
      </c>
      <c r="W353" s="26" t="s">
        <v>353</v>
      </c>
      <c r="X353" s="99">
        <f>VLOOKUP($B353,QualitativeNotes!B:C,2,FALSE)</f>
        <v>0</v>
      </c>
    </row>
    <row r="354" spans="1:24" ht="43.5" x14ac:dyDescent="0.35">
      <c r="A354" s="107">
        <v>43921</v>
      </c>
      <c r="B354" s="108" t="s">
        <v>571</v>
      </c>
      <c r="C354" s="109" t="s">
        <v>269</v>
      </c>
      <c r="D354" s="109" t="s">
        <v>277</v>
      </c>
      <c r="E354" s="109" t="s">
        <v>43</v>
      </c>
      <c r="F354" s="27" t="s">
        <v>668</v>
      </c>
      <c r="G354" s="27"/>
      <c r="H354" s="27" t="s">
        <v>288</v>
      </c>
      <c r="I354" s="88" t="s">
        <v>287</v>
      </c>
      <c r="J354" s="16" t="s">
        <v>594</v>
      </c>
      <c r="K354" s="26" t="s">
        <v>353</v>
      </c>
      <c r="L354" s="99">
        <f>VLOOKUP(B354,QualitativeNotes!B:C,2,FALSE)</f>
        <v>0</v>
      </c>
      <c r="M354" s="27"/>
      <c r="N354" s="27" t="s">
        <v>288</v>
      </c>
      <c r="O354" s="88" t="s">
        <v>287</v>
      </c>
      <c r="P354" s="16" t="s">
        <v>594</v>
      </c>
      <c r="Q354" s="26" t="s">
        <v>353</v>
      </c>
      <c r="R354" s="99">
        <f>VLOOKUP($B354,QualitativeNotes!B:C,2,FALSE)</f>
        <v>0</v>
      </c>
      <c r="S354" s="27"/>
      <c r="T354" s="27" t="s">
        <v>288</v>
      </c>
      <c r="U354" s="88" t="s">
        <v>287</v>
      </c>
      <c r="V354" s="16" t="s">
        <v>594</v>
      </c>
      <c r="W354" s="26" t="s">
        <v>353</v>
      </c>
      <c r="X354" s="99">
        <f>VLOOKUP($B354,QualitativeNotes!B:C,2,FALSE)</f>
        <v>0</v>
      </c>
    </row>
    <row r="355" spans="1:24" ht="43.5" x14ac:dyDescent="0.35">
      <c r="A355" s="107">
        <v>43921</v>
      </c>
      <c r="B355" s="108" t="s">
        <v>572</v>
      </c>
      <c r="C355" s="109" t="s">
        <v>269</v>
      </c>
      <c r="D355" s="109" t="s">
        <v>279</v>
      </c>
      <c r="E355" s="109" t="s">
        <v>43</v>
      </c>
      <c r="F355" s="27" t="s">
        <v>668</v>
      </c>
      <c r="G355" s="27"/>
      <c r="H355" s="27" t="s">
        <v>288</v>
      </c>
      <c r="I355" s="88" t="s">
        <v>287</v>
      </c>
      <c r="J355" s="16" t="s">
        <v>594</v>
      </c>
      <c r="K355" s="26" t="s">
        <v>354</v>
      </c>
      <c r="L355" s="99">
        <f>VLOOKUP(B355,QualitativeNotes!B:C,2,FALSE)</f>
        <v>0</v>
      </c>
      <c r="M355" s="27"/>
      <c r="N355" s="27" t="s">
        <v>288</v>
      </c>
      <c r="O355" s="88" t="s">
        <v>287</v>
      </c>
      <c r="P355" s="16" t="s">
        <v>594</v>
      </c>
      <c r="Q355" s="26" t="s">
        <v>354</v>
      </c>
      <c r="R355" s="99">
        <f>VLOOKUP($B355,QualitativeNotes!B:C,2,FALSE)</f>
        <v>0</v>
      </c>
      <c r="S355" s="27"/>
      <c r="T355" s="27" t="s">
        <v>288</v>
      </c>
      <c r="U355" s="88" t="s">
        <v>287</v>
      </c>
      <c r="V355" s="16" t="s">
        <v>594</v>
      </c>
      <c r="W355" s="26" t="s">
        <v>354</v>
      </c>
      <c r="X355" s="99">
        <f>VLOOKUP($B355,QualitativeNotes!B:C,2,FALSE)</f>
        <v>0</v>
      </c>
    </row>
    <row r="356" spans="1:24" ht="43.5" x14ac:dyDescent="0.35">
      <c r="A356" s="107">
        <v>43921</v>
      </c>
      <c r="B356" s="108" t="s">
        <v>572</v>
      </c>
      <c r="C356" s="109" t="s">
        <v>269</v>
      </c>
      <c r="D356" s="109" t="s">
        <v>279</v>
      </c>
      <c r="E356" s="109" t="s">
        <v>43</v>
      </c>
      <c r="F356" s="27" t="s">
        <v>668</v>
      </c>
      <c r="G356" s="27"/>
      <c r="H356" s="27" t="s">
        <v>288</v>
      </c>
      <c r="I356" s="88" t="s">
        <v>287</v>
      </c>
      <c r="J356" s="16" t="s">
        <v>594</v>
      </c>
      <c r="K356" s="26" t="s">
        <v>354</v>
      </c>
      <c r="L356" s="99">
        <f>VLOOKUP(B356,QualitativeNotes!B:C,2,FALSE)</f>
        <v>0</v>
      </c>
      <c r="M356" s="27"/>
      <c r="N356" s="27" t="s">
        <v>288</v>
      </c>
      <c r="O356" s="88" t="s">
        <v>287</v>
      </c>
      <c r="P356" s="16" t="s">
        <v>594</v>
      </c>
      <c r="Q356" s="26" t="s">
        <v>354</v>
      </c>
      <c r="R356" s="99">
        <f>VLOOKUP($B356,QualitativeNotes!B:C,2,FALSE)</f>
        <v>0</v>
      </c>
      <c r="S356" s="27"/>
      <c r="T356" s="27" t="s">
        <v>288</v>
      </c>
      <c r="U356" s="88" t="s">
        <v>287</v>
      </c>
      <c r="V356" s="16" t="s">
        <v>594</v>
      </c>
      <c r="W356" s="26" t="s">
        <v>354</v>
      </c>
      <c r="X356" s="99">
        <f>VLOOKUP($B356,QualitativeNotes!B:C,2,FALSE)</f>
        <v>0</v>
      </c>
    </row>
    <row r="357" spans="1:24" ht="43.5" x14ac:dyDescent="0.35">
      <c r="A357" s="107">
        <v>43921</v>
      </c>
      <c r="B357" s="108" t="s">
        <v>572</v>
      </c>
      <c r="C357" s="109" t="s">
        <v>269</v>
      </c>
      <c r="D357" s="109" t="s">
        <v>279</v>
      </c>
      <c r="E357" s="109" t="s">
        <v>43</v>
      </c>
      <c r="F357" s="27" t="s">
        <v>668</v>
      </c>
      <c r="G357" s="27"/>
      <c r="H357" s="27" t="s">
        <v>288</v>
      </c>
      <c r="I357" s="88" t="s">
        <v>287</v>
      </c>
      <c r="J357" s="16" t="s">
        <v>594</v>
      </c>
      <c r="K357" s="26" t="s">
        <v>354</v>
      </c>
      <c r="L357" s="99">
        <f>VLOOKUP(B357,QualitativeNotes!B:C,2,FALSE)</f>
        <v>0</v>
      </c>
      <c r="M357" s="27"/>
      <c r="N357" s="27" t="s">
        <v>288</v>
      </c>
      <c r="O357" s="88" t="s">
        <v>287</v>
      </c>
      <c r="P357" s="16" t="s">
        <v>594</v>
      </c>
      <c r="Q357" s="26" t="s">
        <v>354</v>
      </c>
      <c r="R357" s="99">
        <f>VLOOKUP($B357,QualitativeNotes!B:C,2,FALSE)</f>
        <v>0</v>
      </c>
      <c r="S357" s="27"/>
      <c r="T357" s="27" t="s">
        <v>288</v>
      </c>
      <c r="U357" s="88" t="s">
        <v>287</v>
      </c>
      <c r="V357" s="16" t="s">
        <v>594</v>
      </c>
      <c r="W357" s="26" t="s">
        <v>354</v>
      </c>
      <c r="X357" s="99">
        <f>VLOOKUP($B357,QualitativeNotes!B:C,2,FALSE)</f>
        <v>0</v>
      </c>
    </row>
    <row r="358" spans="1:24" ht="43.5" x14ac:dyDescent="0.35">
      <c r="A358" s="107">
        <v>43921</v>
      </c>
      <c r="B358" s="108" t="s">
        <v>572</v>
      </c>
      <c r="C358" s="109" t="s">
        <v>269</v>
      </c>
      <c r="D358" s="109" t="s">
        <v>279</v>
      </c>
      <c r="E358" s="109" t="s">
        <v>43</v>
      </c>
      <c r="F358" s="27" t="s">
        <v>668</v>
      </c>
      <c r="G358" s="27"/>
      <c r="H358" s="27" t="s">
        <v>288</v>
      </c>
      <c r="I358" s="88" t="s">
        <v>287</v>
      </c>
      <c r="J358" s="16" t="s">
        <v>594</v>
      </c>
      <c r="K358" s="26" t="s">
        <v>354</v>
      </c>
      <c r="L358" s="99">
        <f>VLOOKUP(B358,QualitativeNotes!B:C,2,FALSE)</f>
        <v>0</v>
      </c>
      <c r="M358" s="27"/>
      <c r="N358" s="27" t="s">
        <v>288</v>
      </c>
      <c r="O358" s="88" t="s">
        <v>287</v>
      </c>
      <c r="P358" s="16" t="s">
        <v>594</v>
      </c>
      <c r="Q358" s="26" t="s">
        <v>354</v>
      </c>
      <c r="R358" s="99">
        <f>VLOOKUP($B358,QualitativeNotes!B:C,2,FALSE)</f>
        <v>0</v>
      </c>
      <c r="S358" s="27"/>
      <c r="T358" s="27" t="s">
        <v>288</v>
      </c>
      <c r="U358" s="88" t="s">
        <v>287</v>
      </c>
      <c r="V358" s="16" t="s">
        <v>594</v>
      </c>
      <c r="W358" s="26" t="s">
        <v>354</v>
      </c>
      <c r="X358" s="99">
        <f>VLOOKUP($B358,QualitativeNotes!B:C,2,FALSE)</f>
        <v>0</v>
      </c>
    </row>
    <row r="359" spans="1:24" ht="43.5" x14ac:dyDescent="0.35">
      <c r="A359" s="107">
        <v>43921</v>
      </c>
      <c r="B359" s="108" t="s">
        <v>573</v>
      </c>
      <c r="C359" s="109" t="s">
        <v>269</v>
      </c>
      <c r="D359" s="109" t="s">
        <v>281</v>
      </c>
      <c r="E359" s="109" t="s">
        <v>43</v>
      </c>
      <c r="F359" s="27" t="s">
        <v>668</v>
      </c>
      <c r="G359" s="27"/>
      <c r="H359" s="27" t="s">
        <v>288</v>
      </c>
      <c r="I359" s="88" t="s">
        <v>287</v>
      </c>
      <c r="J359" s="16" t="s">
        <v>594</v>
      </c>
      <c r="K359" s="26" t="s">
        <v>355</v>
      </c>
      <c r="L359" s="99">
        <f>VLOOKUP(B359,QualitativeNotes!B:C,2,FALSE)</f>
        <v>0</v>
      </c>
      <c r="M359" s="27"/>
      <c r="N359" s="27" t="s">
        <v>288</v>
      </c>
      <c r="O359" s="88" t="s">
        <v>287</v>
      </c>
      <c r="P359" s="16" t="s">
        <v>594</v>
      </c>
      <c r="Q359" s="26" t="s">
        <v>355</v>
      </c>
      <c r="R359" s="99">
        <f>VLOOKUP($B359,QualitativeNotes!B:C,2,FALSE)</f>
        <v>0</v>
      </c>
      <c r="S359" s="27"/>
      <c r="T359" s="27" t="s">
        <v>288</v>
      </c>
      <c r="U359" s="88" t="s">
        <v>287</v>
      </c>
      <c r="V359" s="16" t="s">
        <v>594</v>
      </c>
      <c r="W359" s="26" t="s">
        <v>355</v>
      </c>
      <c r="X359" s="99">
        <f>VLOOKUP($B359,QualitativeNotes!B:C,2,FALSE)</f>
        <v>0</v>
      </c>
    </row>
    <row r="360" spans="1:24" ht="43.5" x14ac:dyDescent="0.35">
      <c r="A360" s="107">
        <v>43921</v>
      </c>
      <c r="B360" s="108" t="s">
        <v>573</v>
      </c>
      <c r="C360" s="109" t="s">
        <v>269</v>
      </c>
      <c r="D360" s="109" t="s">
        <v>281</v>
      </c>
      <c r="E360" s="109" t="s">
        <v>43</v>
      </c>
      <c r="F360" s="27" t="s">
        <v>668</v>
      </c>
      <c r="G360" s="27"/>
      <c r="H360" s="27" t="s">
        <v>288</v>
      </c>
      <c r="I360" s="88" t="s">
        <v>287</v>
      </c>
      <c r="J360" s="16" t="s">
        <v>594</v>
      </c>
      <c r="K360" s="26" t="s">
        <v>355</v>
      </c>
      <c r="L360" s="99">
        <f>VLOOKUP(B360,QualitativeNotes!B:C,2,FALSE)</f>
        <v>0</v>
      </c>
      <c r="M360" s="27"/>
      <c r="N360" s="27" t="s">
        <v>288</v>
      </c>
      <c r="O360" s="88" t="s">
        <v>287</v>
      </c>
      <c r="P360" s="16" t="s">
        <v>594</v>
      </c>
      <c r="Q360" s="26" t="s">
        <v>355</v>
      </c>
      <c r="R360" s="99">
        <f>VLOOKUP($B360,QualitativeNotes!B:C,2,FALSE)</f>
        <v>0</v>
      </c>
      <c r="S360" s="27"/>
      <c r="T360" s="27" t="s">
        <v>288</v>
      </c>
      <c r="U360" s="88" t="s">
        <v>287</v>
      </c>
      <c r="V360" s="16" t="s">
        <v>594</v>
      </c>
      <c r="W360" s="26" t="s">
        <v>355</v>
      </c>
      <c r="X360" s="99">
        <f>VLOOKUP($B360,QualitativeNotes!B:C,2,FALSE)</f>
        <v>0</v>
      </c>
    </row>
    <row r="361" spans="1:24" ht="43.5" x14ac:dyDescent="0.35">
      <c r="A361" s="107">
        <v>43921</v>
      </c>
      <c r="B361" s="108" t="s">
        <v>573</v>
      </c>
      <c r="C361" s="109" t="s">
        <v>269</v>
      </c>
      <c r="D361" s="109" t="s">
        <v>281</v>
      </c>
      <c r="E361" s="109" t="s">
        <v>43</v>
      </c>
      <c r="F361" s="27" t="s">
        <v>668</v>
      </c>
      <c r="G361" s="27"/>
      <c r="H361" s="27" t="s">
        <v>288</v>
      </c>
      <c r="I361" s="88" t="s">
        <v>287</v>
      </c>
      <c r="J361" s="16" t="s">
        <v>594</v>
      </c>
      <c r="K361" s="26" t="s">
        <v>355</v>
      </c>
      <c r="L361" s="99">
        <f>VLOOKUP(B361,QualitativeNotes!B:C,2,FALSE)</f>
        <v>0</v>
      </c>
      <c r="M361" s="27"/>
      <c r="N361" s="27" t="s">
        <v>288</v>
      </c>
      <c r="O361" s="88" t="s">
        <v>287</v>
      </c>
      <c r="P361" s="16" t="s">
        <v>594</v>
      </c>
      <c r="Q361" s="26" t="s">
        <v>355</v>
      </c>
      <c r="R361" s="99">
        <f>VLOOKUP($B361,QualitativeNotes!B:C,2,FALSE)</f>
        <v>0</v>
      </c>
      <c r="S361" s="27"/>
      <c r="T361" s="27" t="s">
        <v>288</v>
      </c>
      <c r="U361" s="88" t="s">
        <v>287</v>
      </c>
      <c r="V361" s="16" t="s">
        <v>594</v>
      </c>
      <c r="W361" s="26" t="s">
        <v>355</v>
      </c>
      <c r="X361" s="99">
        <f>VLOOKUP($B361,QualitativeNotes!B:C,2,FALSE)</f>
        <v>0</v>
      </c>
    </row>
    <row r="362" spans="1:24" ht="43.5" x14ac:dyDescent="0.35">
      <c r="A362" s="107">
        <v>43921</v>
      </c>
      <c r="B362" s="108" t="s">
        <v>573</v>
      </c>
      <c r="C362" s="109" t="s">
        <v>269</v>
      </c>
      <c r="D362" s="109" t="s">
        <v>281</v>
      </c>
      <c r="E362" s="109" t="s">
        <v>43</v>
      </c>
      <c r="F362" s="27" t="s">
        <v>668</v>
      </c>
      <c r="G362" s="27"/>
      <c r="H362" s="27" t="s">
        <v>288</v>
      </c>
      <c r="I362" s="88" t="s">
        <v>287</v>
      </c>
      <c r="J362" s="16" t="s">
        <v>594</v>
      </c>
      <c r="K362" s="26" t="s">
        <v>355</v>
      </c>
      <c r="L362" s="99">
        <f>VLOOKUP(B362,QualitativeNotes!B:C,2,FALSE)</f>
        <v>0</v>
      </c>
      <c r="M362" s="27"/>
      <c r="N362" s="27" t="s">
        <v>288</v>
      </c>
      <c r="O362" s="88" t="s">
        <v>287</v>
      </c>
      <c r="P362" s="16" t="s">
        <v>594</v>
      </c>
      <c r="Q362" s="26" t="s">
        <v>355</v>
      </c>
      <c r="R362" s="99">
        <f>VLOOKUP($B362,QualitativeNotes!B:C,2,FALSE)</f>
        <v>0</v>
      </c>
      <c r="S362" s="27"/>
      <c r="T362" s="27" t="s">
        <v>288</v>
      </c>
      <c r="U362" s="88" t="s">
        <v>287</v>
      </c>
      <c r="V362" s="16" t="s">
        <v>594</v>
      </c>
      <c r="W362" s="26" t="s">
        <v>355</v>
      </c>
      <c r="X362" s="99">
        <f>VLOOKUP($B362,QualitativeNotes!B:C,2,FALSE)</f>
        <v>0</v>
      </c>
    </row>
    <row r="363" spans="1:24" ht="43.5" x14ac:dyDescent="0.35">
      <c r="A363" s="107">
        <v>43921</v>
      </c>
      <c r="B363" s="108" t="s">
        <v>574</v>
      </c>
      <c r="C363" s="109" t="s">
        <v>283</v>
      </c>
      <c r="D363" s="109" t="s">
        <v>284</v>
      </c>
      <c r="E363" s="109" t="s">
        <v>23</v>
      </c>
      <c r="F363" s="27" t="s">
        <v>295</v>
      </c>
      <c r="G363" s="27"/>
      <c r="H363" s="27" t="s">
        <v>288</v>
      </c>
      <c r="I363" s="88" t="s">
        <v>287</v>
      </c>
      <c r="J363" s="16" t="s">
        <v>356</v>
      </c>
      <c r="K363" s="89">
        <v>100000</v>
      </c>
      <c r="L363" s="99">
        <f>VLOOKUP(B363,QualitativeNotes!B:C,2,FALSE)</f>
        <v>0</v>
      </c>
      <c r="M363" s="27"/>
      <c r="N363" s="27" t="s">
        <v>288</v>
      </c>
      <c r="O363" s="88" t="s">
        <v>287</v>
      </c>
      <c r="P363" s="16" t="s">
        <v>356</v>
      </c>
      <c r="Q363" s="89">
        <v>100000</v>
      </c>
      <c r="R363" s="99">
        <f>VLOOKUP($B363,QualitativeNotes!B:C,2,FALSE)</f>
        <v>0</v>
      </c>
      <c r="S363" s="27"/>
      <c r="T363" s="27" t="s">
        <v>288</v>
      </c>
      <c r="U363" s="88" t="s">
        <v>287</v>
      </c>
      <c r="V363" s="16" t="s">
        <v>356</v>
      </c>
      <c r="W363" s="89">
        <v>100000</v>
      </c>
      <c r="X363" s="99">
        <f>VLOOKUP($B363,QualitativeNotes!B:C,2,FALSE)</f>
        <v>0</v>
      </c>
    </row>
    <row r="364" spans="1:24" ht="29" x14ac:dyDescent="0.35">
      <c r="A364" s="107">
        <v>43921</v>
      </c>
      <c r="B364" s="108" t="s">
        <v>575</v>
      </c>
      <c r="C364" s="109" t="s">
        <v>283</v>
      </c>
      <c r="D364" s="109" t="s">
        <v>286</v>
      </c>
      <c r="E364" s="109" t="s">
        <v>9</v>
      </c>
      <c r="F364" s="27" t="s">
        <v>295</v>
      </c>
      <c r="G364" s="27"/>
      <c r="H364" s="27" t="s">
        <v>288</v>
      </c>
      <c r="I364" s="88" t="s">
        <v>287</v>
      </c>
      <c r="J364" s="16" t="s">
        <v>356</v>
      </c>
      <c r="K364" s="89">
        <v>100000</v>
      </c>
      <c r="L364" s="99">
        <f>VLOOKUP(B364,QualitativeNotes!B:C,2,FALSE)</f>
        <v>0</v>
      </c>
      <c r="M364" s="27"/>
      <c r="N364" s="27" t="s">
        <v>288</v>
      </c>
      <c r="O364" s="88" t="s">
        <v>287</v>
      </c>
      <c r="P364" s="16" t="s">
        <v>356</v>
      </c>
      <c r="Q364" s="89">
        <v>100000</v>
      </c>
      <c r="R364" s="99">
        <f>VLOOKUP($B364,QualitativeNotes!B:C,2,FALSE)</f>
        <v>0</v>
      </c>
      <c r="S364" s="27"/>
      <c r="T364" s="27" t="s">
        <v>288</v>
      </c>
      <c r="U364" s="88" t="s">
        <v>287</v>
      </c>
      <c r="V364" s="16" t="s">
        <v>356</v>
      </c>
      <c r="W364" s="89">
        <v>100000</v>
      </c>
      <c r="X364" s="99">
        <f>VLOOKUP($B364,QualitativeNotes!B:C,2,FALSE)</f>
        <v>0</v>
      </c>
    </row>
  </sheetData>
  <autoFilter ref="A1:L364" xr:uid="{7CC7778C-2FAC-487C-BEB4-3C76680E544B}"/>
  <phoneticPr fontId="15" type="noConversion"/>
  <pageMargins left="0.7" right="0.7" top="0.75" bottom="0.75" header="0.3" footer="0.3"/>
  <pageSetup paperSize="5" scale="52"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C7BF4-5B63-495A-B834-15AFFDC3B499}">
  <sheetPr codeName="Sheet30"/>
  <dimension ref="A1:HP38"/>
  <sheetViews>
    <sheetView zoomScaleNormal="100" workbookViewId="0">
      <pane xSplit="4" ySplit="1" topLeftCell="E13" activePane="bottomRight" state="frozen"/>
      <selection pane="topRight" activeCell="E1" sqref="E1"/>
      <selection pane="bottomLeft" activeCell="A2" sqref="A2"/>
      <selection pane="bottomRight" activeCell="BT34" sqref="BT34"/>
    </sheetView>
  </sheetViews>
  <sheetFormatPr defaultRowHeight="14.5" x14ac:dyDescent="0.35"/>
  <cols>
    <col min="1" max="1" width="10.6328125" bestFit="1" customWidth="1"/>
    <col min="2" max="2" width="11.1796875" bestFit="1" customWidth="1"/>
    <col min="3" max="3" width="19.453125" bestFit="1" customWidth="1"/>
    <col min="4" max="4" width="8.453125" customWidth="1"/>
    <col min="5" max="5" width="12.26953125" customWidth="1"/>
    <col min="6" max="6" width="7.1796875" customWidth="1"/>
    <col min="7" max="7" width="17.453125" customWidth="1"/>
    <col min="8" max="9" width="12.26953125" customWidth="1"/>
    <col min="10" max="13" width="7.1796875" customWidth="1"/>
    <col min="14" max="14" width="8.1796875" customWidth="1"/>
    <col min="15" max="24" width="7.1796875" customWidth="1"/>
    <col min="25" max="30" width="8.1796875" customWidth="1"/>
    <col min="31" max="32" width="7.1796875" customWidth="1"/>
    <col min="33" max="33" width="9.90625" customWidth="1"/>
    <col min="34" max="34" width="10.08984375" customWidth="1"/>
    <col min="35" max="36" width="7.1796875" customWidth="1"/>
    <col min="37" max="37" width="9.90625" customWidth="1"/>
    <col min="38" max="38" width="10.08984375" customWidth="1"/>
    <col min="39" max="39" width="9.90625" customWidth="1"/>
    <col min="40" max="40" width="10.08984375" customWidth="1"/>
    <col min="41" max="42" width="7.1796875" customWidth="1"/>
    <col min="43" max="43" width="10.90625" customWidth="1"/>
    <col min="44" max="44" width="11" customWidth="1"/>
    <col min="45" max="45" width="207.08984375" customWidth="1"/>
    <col min="46" max="50" width="7.1796875" customWidth="1"/>
    <col min="51" max="51" width="9.90625" customWidth="1"/>
    <col min="52" max="52" width="10.08984375" customWidth="1"/>
    <col min="53" max="53" width="9.81640625" customWidth="1"/>
    <col min="54" max="54" width="10.08984375" customWidth="1"/>
    <col min="55" max="63" width="7.1796875" customWidth="1"/>
    <col min="64" max="69" width="8.1796875" customWidth="1"/>
    <col min="70" max="70" width="156.81640625" customWidth="1"/>
    <col min="71" max="71" width="13.90625" customWidth="1"/>
    <col min="72" max="72" width="9.453125" customWidth="1"/>
    <col min="73" max="73" width="7.1796875" customWidth="1"/>
    <col min="74" max="74" width="9.453125" customWidth="1"/>
    <col min="75" max="75" width="7.1796875" customWidth="1"/>
    <col min="76" max="76" width="9.453125" customWidth="1"/>
    <col min="77" max="77" width="29" customWidth="1"/>
    <col min="78" max="78" width="9.453125" customWidth="1"/>
    <col min="79" max="79" width="11" customWidth="1"/>
    <col min="80" max="81" width="8.1796875" customWidth="1"/>
    <col min="82" max="82" width="9.453125" customWidth="1"/>
    <col min="83" max="83" width="163.7265625" customWidth="1"/>
    <col min="84" max="84" width="8.1796875" customWidth="1"/>
    <col min="85" max="85" width="9.453125" customWidth="1"/>
    <col min="86" max="87" width="8.7265625" customWidth="1"/>
    <col min="88" max="88" width="9.81640625" customWidth="1"/>
    <col min="89" max="96" width="7.1796875" customWidth="1"/>
    <col min="97" max="97" width="12.26953125" customWidth="1"/>
    <col min="98" max="99" width="7.1796875" customWidth="1"/>
    <col min="100" max="100" width="16.08984375" customWidth="1"/>
    <col min="101" max="101" width="7.1796875" customWidth="1"/>
    <col min="102" max="102" width="13.36328125" customWidth="1"/>
    <col min="103" max="104" width="7.1796875" customWidth="1"/>
    <col min="105" max="105" width="27.08984375" customWidth="1"/>
    <col min="106" max="106" width="50.6328125" customWidth="1"/>
    <col min="107" max="110" width="7.1796875" customWidth="1"/>
    <col min="111" max="111" width="14.6328125" customWidth="1"/>
    <col min="112" max="114" width="7.1796875" customWidth="1"/>
    <col min="115" max="122" width="8.1796875" customWidth="1"/>
    <col min="123" max="124" width="9.7265625" customWidth="1"/>
    <col min="125" max="129" width="8.1796875" customWidth="1"/>
    <col min="130" max="134" width="13.6328125" customWidth="1"/>
    <col min="135" max="136" width="16.08984375" customWidth="1"/>
    <col min="137" max="137" width="67.1796875" customWidth="1"/>
    <col min="138" max="141" width="8.1796875" customWidth="1"/>
    <col min="142" max="142" width="16.08984375" customWidth="1"/>
    <col min="143" max="150" width="8.1796875" customWidth="1"/>
    <col min="151" max="160" width="9.1796875" customWidth="1"/>
    <col min="161" max="166" width="8.1796875" customWidth="1"/>
    <col min="167" max="167" width="10.90625" customWidth="1"/>
    <col min="168" max="168" width="11" customWidth="1"/>
    <col min="169" max="169" width="8.1796875" customWidth="1"/>
    <col min="170" max="178" width="9.7265625" customWidth="1"/>
    <col min="179" max="179" width="10.90625" customWidth="1"/>
    <col min="180" max="180" width="11" customWidth="1"/>
    <col min="181" max="181" width="10.90625" customWidth="1"/>
    <col min="182" max="182" width="11" customWidth="1"/>
    <col min="183" max="183" width="10.90625" customWidth="1"/>
    <col min="184" max="184" width="11" customWidth="1"/>
    <col min="185" max="185" width="10.90625" bestFit="1" customWidth="1"/>
    <col min="186" max="186" width="11" bestFit="1" customWidth="1"/>
    <col min="187" max="187" width="10.90625" bestFit="1" customWidth="1"/>
    <col min="188" max="188" width="11" bestFit="1" customWidth="1"/>
    <col min="189" max="189" width="10.90625" bestFit="1" customWidth="1"/>
    <col min="190" max="190" width="11" bestFit="1" customWidth="1"/>
    <col min="191" max="191" width="10.90625" bestFit="1" customWidth="1"/>
    <col min="192" max="192" width="11" bestFit="1" customWidth="1"/>
    <col min="193" max="193" width="10.90625" bestFit="1" customWidth="1"/>
    <col min="194" max="194" width="11" bestFit="1" customWidth="1"/>
    <col min="195" max="195" width="10.90625" bestFit="1" customWidth="1"/>
    <col min="196" max="196" width="11" bestFit="1" customWidth="1"/>
    <col min="197" max="198" width="8.1796875" bestFit="1" customWidth="1"/>
    <col min="199" max="202" width="9.7265625" bestFit="1" customWidth="1"/>
    <col min="203" max="205" width="8.1796875" bestFit="1" customWidth="1"/>
    <col min="206" max="208" width="9.7265625" bestFit="1" customWidth="1"/>
    <col min="209" max="210" width="8.1796875" bestFit="1" customWidth="1"/>
    <col min="211" max="214" width="9.7265625" bestFit="1" customWidth="1"/>
    <col min="215" max="224" width="8.1796875" bestFit="1" customWidth="1"/>
  </cols>
  <sheetData>
    <row r="1" spans="1:224" s="25" customFormat="1" x14ac:dyDescent="0.35">
      <c r="A1" t="s">
        <v>0</v>
      </c>
      <c r="B1" t="s">
        <v>2</v>
      </c>
      <c r="C1" t="s">
        <v>3</v>
      </c>
      <c r="D1" t="s">
        <v>4</v>
      </c>
      <c r="E1" s="354" t="s">
        <v>371</v>
      </c>
      <c r="F1" s="354" t="s">
        <v>372</v>
      </c>
      <c r="G1" s="354" t="s">
        <v>373</v>
      </c>
      <c r="H1" s="354" t="s">
        <v>374</v>
      </c>
      <c r="I1" s="354" t="s">
        <v>375</v>
      </c>
      <c r="J1" s="354" t="s">
        <v>376</v>
      </c>
      <c r="K1" s="354" t="s">
        <v>377</v>
      </c>
      <c r="L1" s="354" t="s">
        <v>378</v>
      </c>
      <c r="M1" s="354" t="s">
        <v>379</v>
      </c>
      <c r="N1" s="354" t="s">
        <v>380</v>
      </c>
      <c r="O1" s="354" t="s">
        <v>381</v>
      </c>
      <c r="P1" s="355" t="s">
        <v>492</v>
      </c>
      <c r="Q1" s="355" t="s">
        <v>493</v>
      </c>
      <c r="R1" s="355" t="s">
        <v>494</v>
      </c>
      <c r="S1" s="355" t="s">
        <v>495</v>
      </c>
      <c r="T1" s="355" t="s">
        <v>496</v>
      </c>
      <c r="U1" s="355" t="s">
        <v>497</v>
      </c>
      <c r="V1" s="355" t="s">
        <v>498</v>
      </c>
      <c r="W1" s="355" t="s">
        <v>499</v>
      </c>
      <c r="X1" s="355" t="s">
        <v>500</v>
      </c>
      <c r="Y1" s="355" t="s">
        <v>501</v>
      </c>
      <c r="Z1" s="355" t="s">
        <v>502</v>
      </c>
      <c r="AA1" s="355" t="s">
        <v>503</v>
      </c>
      <c r="AB1" s="355" t="s">
        <v>504</v>
      </c>
      <c r="AC1" s="355" t="s">
        <v>505</v>
      </c>
      <c r="AD1" s="355" t="s">
        <v>506</v>
      </c>
      <c r="AE1" s="354" t="s">
        <v>382</v>
      </c>
      <c r="AF1" s="354" t="s">
        <v>383</v>
      </c>
      <c r="AG1" s="354" t="s">
        <v>723</v>
      </c>
      <c r="AH1" s="354" t="s">
        <v>726</v>
      </c>
      <c r="AI1" s="354" t="s">
        <v>384</v>
      </c>
      <c r="AJ1" s="354" t="s">
        <v>511</v>
      </c>
      <c r="AK1" s="354" t="s">
        <v>728</v>
      </c>
      <c r="AL1" s="354" t="s">
        <v>731</v>
      </c>
      <c r="AM1" s="354" t="s">
        <v>732</v>
      </c>
      <c r="AN1" s="354" t="s">
        <v>734</v>
      </c>
      <c r="AO1" s="354" t="s">
        <v>385</v>
      </c>
      <c r="AP1" s="354" t="s">
        <v>512</v>
      </c>
      <c r="AQ1" s="354" t="s">
        <v>737</v>
      </c>
      <c r="AR1" s="354" t="s">
        <v>739</v>
      </c>
      <c r="AS1" s="354" t="s">
        <v>386</v>
      </c>
      <c r="AT1" s="354" t="s">
        <v>387</v>
      </c>
      <c r="AU1" s="354" t="s">
        <v>388</v>
      </c>
      <c r="AV1" s="354" t="s">
        <v>389</v>
      </c>
      <c r="AW1" s="354" t="s">
        <v>390</v>
      </c>
      <c r="AX1" s="354" t="s">
        <v>391</v>
      </c>
      <c r="AY1" s="356" t="s">
        <v>822</v>
      </c>
      <c r="AZ1" s="356" t="s">
        <v>823</v>
      </c>
      <c r="BA1" s="356" t="s">
        <v>824</v>
      </c>
      <c r="BB1" s="356" t="s">
        <v>825</v>
      </c>
      <c r="BC1" s="355" t="s">
        <v>514</v>
      </c>
      <c r="BD1" s="355" t="s">
        <v>515</v>
      </c>
      <c r="BE1" s="355" t="s">
        <v>516</v>
      </c>
      <c r="BF1" s="355" t="s">
        <v>517</v>
      </c>
      <c r="BG1" s="355" t="s">
        <v>518</v>
      </c>
      <c r="BH1" s="355" t="s">
        <v>519</v>
      </c>
      <c r="BI1" s="355" t="s">
        <v>520</v>
      </c>
      <c r="BJ1" s="355" t="s">
        <v>521</v>
      </c>
      <c r="BK1" s="355" t="s">
        <v>522</v>
      </c>
      <c r="BL1" s="355" t="s">
        <v>523</v>
      </c>
      <c r="BM1" s="355" t="s">
        <v>524</v>
      </c>
      <c r="BN1" s="355" t="s">
        <v>525</v>
      </c>
      <c r="BO1" s="355" t="s">
        <v>526</v>
      </c>
      <c r="BP1" s="355" t="s">
        <v>527</v>
      </c>
      <c r="BQ1" s="355" t="s">
        <v>528</v>
      </c>
      <c r="BR1" s="354" t="s">
        <v>392</v>
      </c>
      <c r="BS1" s="354" t="s">
        <v>393</v>
      </c>
      <c r="BT1" s="354" t="s">
        <v>394</v>
      </c>
      <c r="BU1" s="354" t="s">
        <v>395</v>
      </c>
      <c r="BV1" s="354" t="s">
        <v>396</v>
      </c>
      <c r="BW1" s="354" t="s">
        <v>397</v>
      </c>
      <c r="BX1" s="354" t="s">
        <v>398</v>
      </c>
      <c r="BY1" s="354" t="s">
        <v>399</v>
      </c>
      <c r="BZ1" s="354" t="s">
        <v>400</v>
      </c>
      <c r="CA1" s="354" t="s">
        <v>401</v>
      </c>
      <c r="CB1" s="354" t="s">
        <v>402</v>
      </c>
      <c r="CC1" s="354" t="s">
        <v>403</v>
      </c>
      <c r="CD1" s="354" t="s">
        <v>404</v>
      </c>
      <c r="CE1" s="354" t="s">
        <v>405</v>
      </c>
      <c r="CF1" s="354" t="s">
        <v>406</v>
      </c>
      <c r="CG1" s="354" t="s">
        <v>407</v>
      </c>
      <c r="CH1" s="354" t="s">
        <v>408</v>
      </c>
      <c r="CI1" s="354" t="s">
        <v>409</v>
      </c>
      <c r="CJ1" s="354" t="s">
        <v>410</v>
      </c>
      <c r="CK1" s="354" t="s">
        <v>411</v>
      </c>
      <c r="CL1" s="354" t="s">
        <v>412</v>
      </c>
      <c r="CM1" s="354" t="s">
        <v>413</v>
      </c>
      <c r="CN1" s="354" t="s">
        <v>414</v>
      </c>
      <c r="CO1" s="356" t="s">
        <v>415</v>
      </c>
      <c r="CP1" s="356" t="s">
        <v>416</v>
      </c>
      <c r="CQ1" s="356" t="s">
        <v>417</v>
      </c>
      <c r="CR1" s="355" t="s">
        <v>418</v>
      </c>
      <c r="CS1" s="355" t="s">
        <v>529</v>
      </c>
      <c r="CT1" s="355" t="s">
        <v>530</v>
      </c>
      <c r="CU1" s="355" t="s">
        <v>531</v>
      </c>
      <c r="CV1" s="355" t="s">
        <v>532</v>
      </c>
      <c r="CW1" s="355" t="s">
        <v>533</v>
      </c>
      <c r="CX1" s="355" t="s">
        <v>534</v>
      </c>
      <c r="CY1" s="355" t="s">
        <v>535</v>
      </c>
      <c r="CZ1" s="355" t="s">
        <v>536</v>
      </c>
      <c r="DA1" s="355" t="s">
        <v>419</v>
      </c>
      <c r="DB1" s="355" t="s">
        <v>420</v>
      </c>
      <c r="DC1" s="355" t="s">
        <v>421</v>
      </c>
      <c r="DD1" s="354" t="s">
        <v>537</v>
      </c>
      <c r="DE1" s="354" t="s">
        <v>422</v>
      </c>
      <c r="DF1" s="354" t="s">
        <v>540</v>
      </c>
      <c r="DG1" s="356" t="s">
        <v>538</v>
      </c>
      <c r="DH1" s="354" t="s">
        <v>539</v>
      </c>
      <c r="DI1" s="354" t="s">
        <v>542</v>
      </c>
      <c r="DJ1" s="354" t="s">
        <v>541</v>
      </c>
      <c r="DK1" s="357" t="s">
        <v>423</v>
      </c>
      <c r="DL1" s="357" t="s">
        <v>424</v>
      </c>
      <c r="DM1" s="357" t="s">
        <v>425</v>
      </c>
      <c r="DN1" s="357" t="s">
        <v>426</v>
      </c>
      <c r="DO1" s="357" t="s">
        <v>427</v>
      </c>
      <c r="DP1" s="357" t="s">
        <v>428</v>
      </c>
      <c r="DQ1" s="354" t="s">
        <v>429</v>
      </c>
      <c r="DR1" s="354" t="s">
        <v>430</v>
      </c>
      <c r="DS1" s="354" t="s">
        <v>431</v>
      </c>
      <c r="DT1" s="354" t="s">
        <v>432</v>
      </c>
      <c r="DU1" s="354" t="s">
        <v>433</v>
      </c>
      <c r="DV1" s="356" t="s">
        <v>434</v>
      </c>
      <c r="DW1" s="356" t="s">
        <v>435</v>
      </c>
      <c r="DX1" s="356" t="s">
        <v>436</v>
      </c>
      <c r="DY1" s="356" t="s">
        <v>437</v>
      </c>
      <c r="DZ1" s="358" t="s">
        <v>438</v>
      </c>
      <c r="EA1" s="358" t="s">
        <v>439</v>
      </c>
      <c r="EB1" s="358" t="s">
        <v>440</v>
      </c>
      <c r="EC1" s="358" t="s">
        <v>441</v>
      </c>
      <c r="ED1" s="358" t="s">
        <v>442</v>
      </c>
      <c r="EE1" s="358" t="s">
        <v>443</v>
      </c>
      <c r="EF1" s="358" t="s">
        <v>444</v>
      </c>
      <c r="EG1" s="358" t="s">
        <v>445</v>
      </c>
      <c r="EH1" s="358" t="s">
        <v>446</v>
      </c>
      <c r="EI1" s="358" t="s">
        <v>447</v>
      </c>
      <c r="EJ1" s="358" t="s">
        <v>448</v>
      </c>
      <c r="EK1" s="358" t="s">
        <v>449</v>
      </c>
      <c r="EL1" s="358" t="s">
        <v>450</v>
      </c>
      <c r="EM1" s="358" t="s">
        <v>451</v>
      </c>
      <c r="EN1" s="358" t="s">
        <v>452</v>
      </c>
      <c r="EO1" s="358" t="s">
        <v>453</v>
      </c>
      <c r="EP1" s="358" t="s">
        <v>454</v>
      </c>
      <c r="EQ1" s="358" t="s">
        <v>455</v>
      </c>
      <c r="ER1" s="358" t="s">
        <v>456</v>
      </c>
      <c r="ES1" s="358" t="s">
        <v>457</v>
      </c>
      <c r="ET1" s="358" t="s">
        <v>458</v>
      </c>
      <c r="EU1" s="358" t="s">
        <v>459</v>
      </c>
      <c r="EV1" s="358" t="s">
        <v>460</v>
      </c>
      <c r="EW1" s="358" t="s">
        <v>461</v>
      </c>
      <c r="EX1" s="358" t="s">
        <v>462</v>
      </c>
      <c r="EY1" s="358" t="s">
        <v>463</v>
      </c>
      <c r="EZ1" s="358" t="s">
        <v>464</v>
      </c>
      <c r="FA1" s="358" t="s">
        <v>465</v>
      </c>
      <c r="FB1" s="358" t="s">
        <v>466</v>
      </c>
      <c r="FC1" s="358" t="s">
        <v>467</v>
      </c>
      <c r="FD1" s="358" t="s">
        <v>468</v>
      </c>
      <c r="FE1" s="358" t="s">
        <v>469</v>
      </c>
      <c r="FF1" s="358" t="s">
        <v>470</v>
      </c>
      <c r="FG1" s="358" t="s">
        <v>545</v>
      </c>
      <c r="FH1" s="358" t="s">
        <v>546</v>
      </c>
      <c r="FI1" s="359" t="s">
        <v>471</v>
      </c>
      <c r="FJ1" s="359" t="s">
        <v>472</v>
      </c>
      <c r="FK1" s="359" t="s">
        <v>768</v>
      </c>
      <c r="FL1" s="359" t="s">
        <v>771</v>
      </c>
      <c r="FM1" s="360" t="s">
        <v>473</v>
      </c>
      <c r="FN1" s="361" t="s">
        <v>474</v>
      </c>
      <c r="FO1" s="361" t="s">
        <v>475</v>
      </c>
      <c r="FP1" s="361" t="s">
        <v>476</v>
      </c>
      <c r="FQ1" s="361" t="s">
        <v>477</v>
      </c>
      <c r="FR1" s="361" t="s">
        <v>478</v>
      </c>
      <c r="FS1" s="361" t="s">
        <v>479</v>
      </c>
      <c r="FT1" s="361" t="s">
        <v>480</v>
      </c>
      <c r="FU1" s="361" t="s">
        <v>481</v>
      </c>
      <c r="FV1" s="361" t="s">
        <v>482</v>
      </c>
      <c r="FW1" s="362" t="s">
        <v>826</v>
      </c>
      <c r="FX1" s="362" t="s">
        <v>827</v>
      </c>
      <c r="FY1" s="357" t="s">
        <v>828</v>
      </c>
      <c r="FZ1" s="357" t="s">
        <v>829</v>
      </c>
      <c r="GA1" s="357" t="s">
        <v>830</v>
      </c>
      <c r="GB1" s="357" t="s">
        <v>831</v>
      </c>
      <c r="GC1" s="356" t="s">
        <v>832</v>
      </c>
      <c r="GD1" s="356" t="s">
        <v>833</v>
      </c>
      <c r="GE1" s="357" t="s">
        <v>834</v>
      </c>
      <c r="GF1" s="357" t="s">
        <v>835</v>
      </c>
      <c r="GG1" s="357" t="s">
        <v>836</v>
      </c>
      <c r="GH1" s="357" t="s">
        <v>837</v>
      </c>
      <c r="GI1" s="354" t="s">
        <v>483</v>
      </c>
      <c r="GJ1" s="354" t="s">
        <v>839</v>
      </c>
      <c r="GK1" s="363" t="s">
        <v>484</v>
      </c>
      <c r="GL1" s="363" t="s">
        <v>864</v>
      </c>
      <c r="GM1" s="363" t="s">
        <v>485</v>
      </c>
      <c r="GN1" s="363" t="s">
        <v>866</v>
      </c>
      <c r="GO1" t="s">
        <v>486</v>
      </c>
      <c r="GP1" t="s">
        <v>487</v>
      </c>
      <c r="GQ1" t="s">
        <v>488</v>
      </c>
      <c r="GR1" t="s">
        <v>489</v>
      </c>
      <c r="GS1" t="s">
        <v>490</v>
      </c>
      <c r="GT1" t="s">
        <v>491</v>
      </c>
      <c r="GU1" t="s">
        <v>554</v>
      </c>
      <c r="GV1" t="s">
        <v>555</v>
      </c>
      <c r="GW1" t="s">
        <v>567</v>
      </c>
      <c r="GX1" t="s">
        <v>556</v>
      </c>
      <c r="GY1" t="s">
        <v>557</v>
      </c>
      <c r="GZ1" t="s">
        <v>558</v>
      </c>
      <c r="HA1" t="s">
        <v>559</v>
      </c>
      <c r="HB1" t="s">
        <v>560</v>
      </c>
      <c r="HC1" t="s">
        <v>561</v>
      </c>
      <c r="HD1" t="s">
        <v>562</v>
      </c>
      <c r="HE1" t="s">
        <v>563</v>
      </c>
      <c r="HF1" t="s">
        <v>564</v>
      </c>
      <c r="HG1" t="s">
        <v>565</v>
      </c>
      <c r="HH1" t="s">
        <v>566</v>
      </c>
      <c r="HI1" t="s">
        <v>568</v>
      </c>
      <c r="HJ1" t="s">
        <v>569</v>
      </c>
      <c r="HK1" t="s">
        <v>570</v>
      </c>
      <c r="HL1" t="s">
        <v>571</v>
      </c>
      <c r="HM1" t="s">
        <v>572</v>
      </c>
      <c r="HN1" t="s">
        <v>573</v>
      </c>
      <c r="HO1" t="s">
        <v>574</v>
      </c>
      <c r="HP1" t="s">
        <v>575</v>
      </c>
    </row>
    <row r="2" spans="1:224" x14ac:dyDescent="0.35">
      <c r="A2" s="276">
        <v>43646</v>
      </c>
      <c r="B2" t="s">
        <v>813</v>
      </c>
      <c r="C2" t="s">
        <v>1</v>
      </c>
      <c r="D2" t="s">
        <v>871</v>
      </c>
      <c r="E2" s="277">
        <v>5000000</v>
      </c>
      <c r="F2" s="452" t="s">
        <v>287</v>
      </c>
      <c r="G2" s="452" t="s">
        <v>287</v>
      </c>
      <c r="H2" s="277">
        <v>18000000</v>
      </c>
      <c r="I2" s="277">
        <v>21151615.16</v>
      </c>
      <c r="J2" s="452" t="s">
        <v>287</v>
      </c>
      <c r="K2" s="452" t="s">
        <v>287</v>
      </c>
      <c r="L2" s="452" t="s">
        <v>287</v>
      </c>
      <c r="M2" s="452" t="s">
        <v>287</v>
      </c>
      <c r="N2" s="452" t="s">
        <v>287</v>
      </c>
      <c r="O2" s="452" t="s">
        <v>287</v>
      </c>
      <c r="P2" s="452" t="s">
        <v>287</v>
      </c>
      <c r="Q2" s="452" t="s">
        <v>287</v>
      </c>
      <c r="R2" s="452" t="s">
        <v>287</v>
      </c>
      <c r="S2" s="452" t="s">
        <v>287</v>
      </c>
      <c r="T2" s="452" t="s">
        <v>287</v>
      </c>
      <c r="U2" s="452" t="s">
        <v>287</v>
      </c>
      <c r="V2" s="452" t="s">
        <v>287</v>
      </c>
      <c r="W2" s="452" t="s">
        <v>287</v>
      </c>
      <c r="X2" s="452" t="s">
        <v>287</v>
      </c>
      <c r="Y2" s="452" t="s">
        <v>287</v>
      </c>
      <c r="Z2" s="452" t="s">
        <v>287</v>
      </c>
      <c r="AA2" s="452" t="s">
        <v>287</v>
      </c>
      <c r="AB2" s="452" t="s">
        <v>287</v>
      </c>
      <c r="AC2" s="452" t="s">
        <v>287</v>
      </c>
      <c r="AD2" s="452" t="s">
        <v>287</v>
      </c>
      <c r="AE2" t="s">
        <v>305</v>
      </c>
      <c r="AF2" s="453" t="s">
        <v>1014</v>
      </c>
      <c r="AG2" s="452" t="s">
        <v>287</v>
      </c>
      <c r="AH2" s="452" t="s">
        <v>287</v>
      </c>
      <c r="AI2" s="452" t="s">
        <v>287</v>
      </c>
      <c r="AJ2" s="452" t="s">
        <v>287</v>
      </c>
      <c r="AK2" s="452" t="s">
        <v>287</v>
      </c>
      <c r="AL2" s="452" t="s">
        <v>287</v>
      </c>
      <c r="AM2" s="452" t="s">
        <v>287</v>
      </c>
      <c r="AN2" s="452" t="s">
        <v>287</v>
      </c>
      <c r="AO2" s="452" t="s">
        <v>287</v>
      </c>
      <c r="AP2" s="452" t="s">
        <v>287</v>
      </c>
      <c r="AQ2" s="452" t="s">
        <v>287</v>
      </c>
      <c r="AR2" s="452" t="s">
        <v>287</v>
      </c>
      <c r="AS2" t="s">
        <v>872</v>
      </c>
      <c r="AT2" t="s">
        <v>873</v>
      </c>
      <c r="AU2" s="280">
        <v>0.99</v>
      </c>
      <c r="AV2" t="s">
        <v>874</v>
      </c>
      <c r="AW2" t="s">
        <v>875</v>
      </c>
      <c r="AX2">
        <v>0</v>
      </c>
      <c r="AY2" s="452" t="s">
        <v>287</v>
      </c>
      <c r="AZ2" s="452" t="s">
        <v>287</v>
      </c>
      <c r="BA2" s="452" t="s">
        <v>287</v>
      </c>
      <c r="BB2" s="452" t="s">
        <v>287</v>
      </c>
      <c r="BC2" s="452" t="s">
        <v>287</v>
      </c>
      <c r="BD2" s="452" t="s">
        <v>287</v>
      </c>
      <c r="BE2" s="452" t="s">
        <v>287</v>
      </c>
      <c r="BF2" s="452" t="s">
        <v>287</v>
      </c>
      <c r="BG2" s="452" t="s">
        <v>287</v>
      </c>
      <c r="BH2" s="452" t="s">
        <v>287</v>
      </c>
      <c r="BI2" s="452" t="s">
        <v>287</v>
      </c>
      <c r="BJ2" s="452" t="s">
        <v>287</v>
      </c>
      <c r="BK2" s="452" t="s">
        <v>287</v>
      </c>
      <c r="BL2" s="452" t="s">
        <v>287</v>
      </c>
      <c r="BM2" s="452" t="s">
        <v>287</v>
      </c>
      <c r="BN2" s="452" t="s">
        <v>287</v>
      </c>
      <c r="BO2" s="452" t="s">
        <v>287</v>
      </c>
      <c r="BP2" s="452" t="s">
        <v>287</v>
      </c>
      <c r="BQ2" s="452" t="s">
        <v>287</v>
      </c>
      <c r="BR2" s="281" t="s">
        <v>876</v>
      </c>
      <c r="BS2" t="s">
        <v>877</v>
      </c>
      <c r="BT2" s="276">
        <v>40935</v>
      </c>
      <c r="BU2" t="s">
        <v>878</v>
      </c>
      <c r="BV2" s="276">
        <v>40935</v>
      </c>
      <c r="BW2" s="282">
        <v>0.99</v>
      </c>
      <c r="BX2" s="276">
        <v>40935</v>
      </c>
      <c r="BY2" t="s">
        <v>879</v>
      </c>
      <c r="BZ2" s="276">
        <v>40935</v>
      </c>
      <c r="CA2" s="452" t="s">
        <v>287</v>
      </c>
      <c r="CB2" s="452" t="s">
        <v>287</v>
      </c>
      <c r="CC2" t="s">
        <v>874</v>
      </c>
      <c r="CD2" s="276">
        <v>40935</v>
      </c>
      <c r="CE2" s="281" t="s">
        <v>876</v>
      </c>
      <c r="CF2" s="276" t="s">
        <v>300</v>
      </c>
      <c r="CG2" s="276">
        <v>40935</v>
      </c>
      <c r="CH2" s="452" t="s">
        <v>287</v>
      </c>
      <c r="CI2" s="454" t="s">
        <v>1014</v>
      </c>
      <c r="CJ2" t="s">
        <v>880</v>
      </c>
      <c r="CK2" s="452" t="s">
        <v>287</v>
      </c>
      <c r="CL2" s="452" t="s">
        <v>287</v>
      </c>
      <c r="CM2" s="452" t="s">
        <v>287</v>
      </c>
      <c r="CN2" s="452" t="s">
        <v>287</v>
      </c>
      <c r="CO2" s="452" t="s">
        <v>287</v>
      </c>
      <c r="CP2" s="452" t="s">
        <v>287</v>
      </c>
      <c r="CQ2" s="452" t="s">
        <v>287</v>
      </c>
      <c r="CR2" t="s">
        <v>305</v>
      </c>
      <c r="CS2" s="283">
        <v>10000000</v>
      </c>
      <c r="CT2" s="284">
        <v>0</v>
      </c>
      <c r="CU2" s="284">
        <v>0</v>
      </c>
      <c r="CV2" s="283">
        <v>1097396528.0888002</v>
      </c>
      <c r="CW2" s="284">
        <v>0</v>
      </c>
      <c r="CX2" s="283">
        <v>191335000</v>
      </c>
      <c r="CY2" s="284">
        <v>0</v>
      </c>
      <c r="CZ2" s="284">
        <v>0</v>
      </c>
      <c r="DA2" t="s">
        <v>881</v>
      </c>
      <c r="DB2" t="s">
        <v>882</v>
      </c>
      <c r="DC2" t="s">
        <v>718</v>
      </c>
      <c r="DD2" s="452" t="s">
        <v>287</v>
      </c>
      <c r="DE2" s="452" t="s">
        <v>287</v>
      </c>
      <c r="DF2" s="452" t="s">
        <v>287</v>
      </c>
      <c r="DG2" s="279">
        <v>200000000</v>
      </c>
      <c r="DH2" s="452" t="s">
        <v>287</v>
      </c>
      <c r="DI2" s="452" t="s">
        <v>287</v>
      </c>
      <c r="DJ2" s="452" t="s">
        <v>287</v>
      </c>
      <c r="DK2" s="452" t="s">
        <v>287</v>
      </c>
      <c r="DL2" s="452" t="s">
        <v>287</v>
      </c>
      <c r="DM2" s="452" t="s">
        <v>287</v>
      </c>
      <c r="DN2" s="452" t="s">
        <v>287</v>
      </c>
      <c r="DO2" s="452" t="s">
        <v>287</v>
      </c>
      <c r="DP2" s="452" t="s">
        <v>287</v>
      </c>
      <c r="DQ2" s="452" t="s">
        <v>287</v>
      </c>
      <c r="DR2" s="452" t="s">
        <v>287</v>
      </c>
      <c r="DS2" s="452" t="s">
        <v>287</v>
      </c>
      <c r="DT2" s="452" t="s">
        <v>287</v>
      </c>
      <c r="DU2" s="452" t="s">
        <v>287</v>
      </c>
      <c r="DV2" s="452" t="s">
        <v>287</v>
      </c>
      <c r="DW2" s="452" t="s">
        <v>287</v>
      </c>
      <c r="DX2" s="452" t="s">
        <v>287</v>
      </c>
      <c r="DY2" s="452" t="s">
        <v>287</v>
      </c>
      <c r="DZ2" s="279">
        <v>35137498</v>
      </c>
      <c r="EA2" s="279">
        <v>7245094</v>
      </c>
      <c r="EB2" s="279">
        <v>34400063</v>
      </c>
      <c r="EC2" s="279">
        <v>14490188</v>
      </c>
      <c r="ED2" s="279">
        <v>15158958</v>
      </c>
      <c r="EE2" s="279">
        <v>1314266564</v>
      </c>
      <c r="EF2" s="279">
        <v>1279129066</v>
      </c>
      <c r="EG2" t="s">
        <v>883</v>
      </c>
      <c r="EH2" s="452" t="s">
        <v>287</v>
      </c>
      <c r="EI2" s="285">
        <v>0.50109999999999999</v>
      </c>
      <c r="EJ2" s="285">
        <v>0.34849999999999998</v>
      </c>
      <c r="EK2" s="452" t="s">
        <v>287</v>
      </c>
      <c r="EL2" s="279">
        <v>1107379629.6500001</v>
      </c>
      <c r="EM2" s="285">
        <v>0.99990969673152497</v>
      </c>
      <c r="EN2" s="285">
        <v>9.0303268474972876E-3</v>
      </c>
      <c r="EO2" s="452" t="s">
        <v>287</v>
      </c>
      <c r="EP2" s="452" t="s">
        <v>287</v>
      </c>
      <c r="EQ2" s="452" t="s">
        <v>287</v>
      </c>
      <c r="ER2" s="285">
        <v>0.99990969673152497</v>
      </c>
      <c r="ES2" s="452" t="s">
        <v>287</v>
      </c>
      <c r="ET2" s="452" t="s">
        <v>287</v>
      </c>
      <c r="EU2" s="452" t="s">
        <v>287</v>
      </c>
      <c r="EV2" s="452" t="s">
        <v>287</v>
      </c>
      <c r="EW2" s="452" t="s">
        <v>287</v>
      </c>
      <c r="EX2" s="452" t="s">
        <v>287</v>
      </c>
      <c r="EY2" s="452" t="s">
        <v>287</v>
      </c>
      <c r="EZ2" s="452" t="s">
        <v>287</v>
      </c>
      <c r="FA2" s="452" t="s">
        <v>287</v>
      </c>
      <c r="FB2" s="452" t="s">
        <v>287</v>
      </c>
      <c r="FC2" s="452" t="s">
        <v>287</v>
      </c>
      <c r="FD2" s="452" t="s">
        <v>287</v>
      </c>
      <c r="FE2" s="452" t="s">
        <v>287</v>
      </c>
      <c r="FF2" s="452" t="s">
        <v>287</v>
      </c>
      <c r="FG2" s="452" t="s">
        <v>287</v>
      </c>
      <c r="FH2" s="452" t="s">
        <v>287</v>
      </c>
      <c r="FI2" s="282">
        <v>0.996</v>
      </c>
      <c r="FJ2" s="282">
        <v>1</v>
      </c>
      <c r="FK2" s="25">
        <v>0</v>
      </c>
      <c r="FL2" s="25">
        <v>0</v>
      </c>
      <c r="FM2" s="454" t="s">
        <v>1015</v>
      </c>
      <c r="FN2">
        <v>17</v>
      </c>
      <c r="FO2">
        <v>2</v>
      </c>
      <c r="FP2">
        <v>22</v>
      </c>
      <c r="FQ2" s="452" t="s">
        <v>287</v>
      </c>
      <c r="FR2" s="452" t="s">
        <v>287</v>
      </c>
      <c r="FS2" s="452" t="s">
        <v>287</v>
      </c>
      <c r="FT2" s="452" t="s">
        <v>287</v>
      </c>
      <c r="FU2" s="452" t="s">
        <v>287</v>
      </c>
      <c r="FV2" s="452" t="s">
        <v>287</v>
      </c>
      <c r="FW2" s="280">
        <v>0.11550000000000001</v>
      </c>
      <c r="FX2" s="280">
        <v>0.30120000000000002</v>
      </c>
      <c r="FY2" s="452" t="s">
        <v>287</v>
      </c>
      <c r="FZ2" s="452" t="s">
        <v>287</v>
      </c>
      <c r="GA2" s="452" t="s">
        <v>287</v>
      </c>
      <c r="GB2" s="452" t="s">
        <v>287</v>
      </c>
      <c r="GC2" s="452" t="s">
        <v>287</v>
      </c>
      <c r="GD2" s="452" t="s">
        <v>287</v>
      </c>
      <c r="GE2" s="452" t="s">
        <v>287</v>
      </c>
      <c r="GF2" s="452" t="s">
        <v>287</v>
      </c>
      <c r="GG2" s="452" t="s">
        <v>287</v>
      </c>
      <c r="GH2" s="452" t="s">
        <v>287</v>
      </c>
      <c r="GI2" s="285">
        <v>0.27777777777777779</v>
      </c>
      <c r="GJ2" s="285">
        <v>0.27777777777777779</v>
      </c>
      <c r="GK2" s="452" t="s">
        <v>287</v>
      </c>
      <c r="GL2" s="452" t="s">
        <v>287</v>
      </c>
      <c r="GM2" s="452" t="s">
        <v>287</v>
      </c>
      <c r="GN2" s="452" t="s">
        <v>287</v>
      </c>
      <c r="GO2" s="452" t="s">
        <v>287</v>
      </c>
      <c r="GP2" s="452" t="s">
        <v>287</v>
      </c>
      <c r="GQ2" s="452" t="s">
        <v>287</v>
      </c>
      <c r="GR2" s="452" t="s">
        <v>287</v>
      </c>
      <c r="GS2" s="452" t="s">
        <v>287</v>
      </c>
      <c r="GT2" s="452" t="s">
        <v>287</v>
      </c>
      <c r="GU2" s="452" t="s">
        <v>287</v>
      </c>
      <c r="GV2" s="452" t="s">
        <v>287</v>
      </c>
      <c r="GW2" s="452" t="s">
        <v>287</v>
      </c>
      <c r="GX2" s="452" t="s">
        <v>287</v>
      </c>
      <c r="GY2" s="452" t="s">
        <v>287</v>
      </c>
      <c r="GZ2" s="452" t="s">
        <v>287</v>
      </c>
      <c r="HA2" s="452" t="s">
        <v>287</v>
      </c>
      <c r="HB2" s="452" t="s">
        <v>287</v>
      </c>
      <c r="HC2" s="452" t="s">
        <v>287</v>
      </c>
      <c r="HD2" s="452" t="s">
        <v>287</v>
      </c>
      <c r="HE2" s="452" t="s">
        <v>287</v>
      </c>
      <c r="HF2" s="452" t="s">
        <v>287</v>
      </c>
      <c r="HG2" s="452" t="s">
        <v>287</v>
      </c>
      <c r="HH2" s="452" t="s">
        <v>287</v>
      </c>
      <c r="HI2" s="452" t="s">
        <v>287</v>
      </c>
      <c r="HJ2" s="452" t="s">
        <v>287</v>
      </c>
      <c r="HK2" s="452" t="s">
        <v>287</v>
      </c>
      <c r="HL2" s="452" t="s">
        <v>287</v>
      </c>
      <c r="HM2" s="452" t="s">
        <v>287</v>
      </c>
      <c r="HN2" s="452" t="s">
        <v>287</v>
      </c>
      <c r="HO2" s="452" t="s">
        <v>287</v>
      </c>
      <c r="HP2" s="452" t="s">
        <v>287</v>
      </c>
    </row>
    <row r="3" spans="1:224" x14ac:dyDescent="0.35">
      <c r="A3" s="276">
        <v>43738</v>
      </c>
      <c r="B3" t="s">
        <v>813</v>
      </c>
      <c r="C3" t="s">
        <v>1</v>
      </c>
      <c r="D3" t="s">
        <v>871</v>
      </c>
      <c r="E3" s="277">
        <v>5000000</v>
      </c>
      <c r="F3" s="452" t="s">
        <v>287</v>
      </c>
      <c r="G3" s="452" t="s">
        <v>287</v>
      </c>
      <c r="H3" s="277">
        <v>18000000</v>
      </c>
      <c r="I3" s="277">
        <v>20174495.989999998</v>
      </c>
      <c r="J3" s="452" t="s">
        <v>287</v>
      </c>
      <c r="K3" s="452" t="s">
        <v>287</v>
      </c>
      <c r="L3" s="452" t="s">
        <v>287</v>
      </c>
      <c r="M3" s="452" t="s">
        <v>287</v>
      </c>
      <c r="N3" s="452" t="s">
        <v>287</v>
      </c>
      <c r="O3" s="452" t="s">
        <v>287</v>
      </c>
      <c r="P3" s="452" t="s">
        <v>287</v>
      </c>
      <c r="Q3" s="452" t="s">
        <v>287</v>
      </c>
      <c r="R3" s="452" t="s">
        <v>287</v>
      </c>
      <c r="S3" s="452" t="s">
        <v>287</v>
      </c>
      <c r="T3" s="452" t="s">
        <v>287</v>
      </c>
      <c r="U3" s="452" t="s">
        <v>287</v>
      </c>
      <c r="V3" s="452" t="s">
        <v>287</v>
      </c>
      <c r="W3" s="452" t="s">
        <v>287</v>
      </c>
      <c r="X3" s="452" t="s">
        <v>287</v>
      </c>
      <c r="Y3" s="452" t="s">
        <v>287</v>
      </c>
      <c r="Z3" s="452" t="s">
        <v>287</v>
      </c>
      <c r="AA3" s="452" t="s">
        <v>287</v>
      </c>
      <c r="AB3" s="452" t="s">
        <v>287</v>
      </c>
      <c r="AC3" s="452" t="s">
        <v>287</v>
      </c>
      <c r="AD3" s="452" t="s">
        <v>287</v>
      </c>
      <c r="AE3" t="s">
        <v>305</v>
      </c>
      <c r="AF3" s="453" t="s">
        <v>1014</v>
      </c>
      <c r="AG3" s="452" t="s">
        <v>287</v>
      </c>
      <c r="AH3" s="452" t="s">
        <v>287</v>
      </c>
      <c r="AI3" s="452" t="s">
        <v>287</v>
      </c>
      <c r="AJ3" s="452" t="s">
        <v>287</v>
      </c>
      <c r="AK3" s="452" t="s">
        <v>287</v>
      </c>
      <c r="AL3" s="452" t="s">
        <v>287</v>
      </c>
      <c r="AM3" s="452" t="s">
        <v>287</v>
      </c>
      <c r="AN3" s="452" t="s">
        <v>287</v>
      </c>
      <c r="AO3" s="452" t="s">
        <v>287</v>
      </c>
      <c r="AP3" s="452" t="s">
        <v>287</v>
      </c>
      <c r="AQ3" s="452" t="s">
        <v>287</v>
      </c>
      <c r="AR3" s="452" t="s">
        <v>287</v>
      </c>
      <c r="AS3" t="s">
        <v>872</v>
      </c>
      <c r="AT3" t="s">
        <v>873</v>
      </c>
      <c r="AU3" s="280">
        <v>0.99</v>
      </c>
      <c r="AV3" t="s">
        <v>874</v>
      </c>
      <c r="AW3" t="s">
        <v>875</v>
      </c>
      <c r="AX3">
        <v>0</v>
      </c>
      <c r="AY3" s="452" t="s">
        <v>287</v>
      </c>
      <c r="AZ3" s="452" t="s">
        <v>287</v>
      </c>
      <c r="BA3" s="452" t="s">
        <v>287</v>
      </c>
      <c r="BB3" s="452" t="s">
        <v>287</v>
      </c>
      <c r="BC3" s="452" t="s">
        <v>287</v>
      </c>
      <c r="BD3" s="452" t="s">
        <v>287</v>
      </c>
      <c r="BE3" s="452" t="s">
        <v>287</v>
      </c>
      <c r="BF3" s="452" t="s">
        <v>287</v>
      </c>
      <c r="BG3" s="452" t="s">
        <v>287</v>
      </c>
      <c r="BH3" s="452" t="s">
        <v>287</v>
      </c>
      <c r="BI3" s="452" t="s">
        <v>287</v>
      </c>
      <c r="BJ3" s="452" t="s">
        <v>287</v>
      </c>
      <c r="BK3" s="452" t="s">
        <v>287</v>
      </c>
      <c r="BL3" s="452" t="s">
        <v>287</v>
      </c>
      <c r="BM3" s="452" t="s">
        <v>287</v>
      </c>
      <c r="BN3" s="452" t="s">
        <v>287</v>
      </c>
      <c r="BO3" s="452" t="s">
        <v>287</v>
      </c>
      <c r="BP3" s="452" t="s">
        <v>287</v>
      </c>
      <c r="BQ3" s="452" t="s">
        <v>287</v>
      </c>
      <c r="BR3" s="281" t="s">
        <v>884</v>
      </c>
      <c r="BS3" t="s">
        <v>877</v>
      </c>
      <c r="BT3" s="276">
        <v>40935</v>
      </c>
      <c r="BU3" t="s">
        <v>878</v>
      </c>
      <c r="BV3" s="276">
        <v>40935</v>
      </c>
      <c r="BW3" s="282">
        <v>0.99</v>
      </c>
      <c r="BX3" s="276">
        <v>40935</v>
      </c>
      <c r="BY3" t="s">
        <v>879</v>
      </c>
      <c r="BZ3" s="276">
        <v>40935</v>
      </c>
      <c r="CA3" s="452" t="s">
        <v>287</v>
      </c>
      <c r="CB3" s="452" t="s">
        <v>287</v>
      </c>
      <c r="CC3" t="s">
        <v>874</v>
      </c>
      <c r="CD3" s="276">
        <v>40935</v>
      </c>
      <c r="CE3" s="281" t="s">
        <v>884</v>
      </c>
      <c r="CF3" s="276" t="s">
        <v>300</v>
      </c>
      <c r="CG3" s="276">
        <v>40935</v>
      </c>
      <c r="CH3" s="452" t="s">
        <v>287</v>
      </c>
      <c r="CI3" s="454" t="s">
        <v>1014</v>
      </c>
      <c r="CJ3" t="s">
        <v>880</v>
      </c>
      <c r="CK3" s="452" t="s">
        <v>287</v>
      </c>
      <c r="CL3" s="452" t="s">
        <v>287</v>
      </c>
      <c r="CM3" s="452" t="s">
        <v>287</v>
      </c>
      <c r="CN3" s="452" t="s">
        <v>287</v>
      </c>
      <c r="CO3" s="452" t="s">
        <v>287</v>
      </c>
      <c r="CP3" s="452" t="s">
        <v>287</v>
      </c>
      <c r="CQ3" s="452" t="s">
        <v>287</v>
      </c>
      <c r="CR3" t="s">
        <v>305</v>
      </c>
      <c r="CS3" s="283">
        <v>10000000</v>
      </c>
      <c r="CT3" s="284">
        <v>0</v>
      </c>
      <c r="CU3" s="284">
        <v>0</v>
      </c>
      <c r="CV3" s="283">
        <v>920649537.42879999</v>
      </c>
      <c r="CW3" s="284">
        <v>0</v>
      </c>
      <c r="CX3" s="283">
        <v>191900000</v>
      </c>
      <c r="CY3" s="284">
        <v>0</v>
      </c>
      <c r="CZ3" s="284">
        <v>0</v>
      </c>
      <c r="DA3" t="s">
        <v>881</v>
      </c>
      <c r="DB3" t="s">
        <v>882</v>
      </c>
      <c r="DC3" t="s">
        <v>718</v>
      </c>
      <c r="DD3" s="452" t="s">
        <v>287</v>
      </c>
      <c r="DE3" s="452" t="s">
        <v>287</v>
      </c>
      <c r="DF3" s="452" t="s">
        <v>287</v>
      </c>
      <c r="DG3" s="279">
        <v>200000000</v>
      </c>
      <c r="DH3" s="452" t="s">
        <v>287</v>
      </c>
      <c r="DI3" s="452" t="s">
        <v>287</v>
      </c>
      <c r="DJ3" s="452" t="s">
        <v>287</v>
      </c>
      <c r="DK3" s="452" t="s">
        <v>287</v>
      </c>
      <c r="DL3" s="452" t="s">
        <v>287</v>
      </c>
      <c r="DM3" s="452" t="s">
        <v>287</v>
      </c>
      <c r="DN3" s="452" t="s">
        <v>287</v>
      </c>
      <c r="DO3" s="452" t="s">
        <v>287</v>
      </c>
      <c r="DP3" s="452" t="s">
        <v>287</v>
      </c>
      <c r="DQ3" s="452" t="s">
        <v>287</v>
      </c>
      <c r="DR3" s="452" t="s">
        <v>287</v>
      </c>
      <c r="DS3" s="452" t="s">
        <v>287</v>
      </c>
      <c r="DT3" s="452" t="s">
        <v>287</v>
      </c>
      <c r="DU3" s="452" t="s">
        <v>287</v>
      </c>
      <c r="DV3" s="452" t="s">
        <v>287</v>
      </c>
      <c r="DW3" s="452" t="s">
        <v>287</v>
      </c>
      <c r="DX3" s="452" t="s">
        <v>287</v>
      </c>
      <c r="DY3" s="452" t="s">
        <v>287</v>
      </c>
      <c r="DZ3" s="279">
        <v>35137498</v>
      </c>
      <c r="EA3" s="279">
        <v>7245094</v>
      </c>
      <c r="EB3" s="279">
        <v>34400063</v>
      </c>
      <c r="EC3" s="279">
        <v>14490188</v>
      </c>
      <c r="ED3" s="279">
        <v>15158958</v>
      </c>
      <c r="EE3" s="279">
        <v>1314266564</v>
      </c>
      <c r="EF3" s="279">
        <v>1279129066</v>
      </c>
      <c r="EG3" t="s">
        <v>883</v>
      </c>
      <c r="EH3" s="452" t="s">
        <v>287</v>
      </c>
      <c r="EI3" s="285">
        <v>0.50109999999999999</v>
      </c>
      <c r="EJ3" s="285">
        <v>0.34849999999999998</v>
      </c>
      <c r="EK3" s="452" t="s">
        <v>287</v>
      </c>
      <c r="EL3" s="279">
        <v>1037873384.14</v>
      </c>
      <c r="EM3" s="285">
        <v>0.99990364913338403</v>
      </c>
      <c r="EN3" s="285">
        <v>9.6350866616414631E-3</v>
      </c>
      <c r="EO3" s="452" t="s">
        <v>287</v>
      </c>
      <c r="EP3" s="452" t="s">
        <v>287</v>
      </c>
      <c r="EQ3" s="452" t="s">
        <v>287</v>
      </c>
      <c r="ER3" s="285">
        <v>0.99990364913338403</v>
      </c>
      <c r="ES3" s="452" t="s">
        <v>287</v>
      </c>
      <c r="ET3" s="452" t="s">
        <v>287</v>
      </c>
      <c r="EU3" s="452" t="s">
        <v>287</v>
      </c>
      <c r="EV3" s="452" t="s">
        <v>287</v>
      </c>
      <c r="EW3" s="452" t="s">
        <v>287</v>
      </c>
      <c r="EX3" s="452" t="s">
        <v>287</v>
      </c>
      <c r="EY3" s="452" t="s">
        <v>287</v>
      </c>
      <c r="EZ3" s="452" t="s">
        <v>287</v>
      </c>
      <c r="FA3" s="452" t="s">
        <v>287</v>
      </c>
      <c r="FB3" s="452" t="s">
        <v>287</v>
      </c>
      <c r="FC3" s="452" t="s">
        <v>287</v>
      </c>
      <c r="FD3" s="452" t="s">
        <v>287</v>
      </c>
      <c r="FE3" s="452" t="s">
        <v>287</v>
      </c>
      <c r="FF3" s="452" t="s">
        <v>287</v>
      </c>
      <c r="FG3" s="452" t="s">
        <v>287</v>
      </c>
      <c r="FH3" s="452" t="s">
        <v>287</v>
      </c>
      <c r="FI3" s="282">
        <v>0.996</v>
      </c>
      <c r="FJ3" s="282">
        <v>1</v>
      </c>
      <c r="FK3" s="25">
        <v>0</v>
      </c>
      <c r="FL3" s="25">
        <v>0</v>
      </c>
      <c r="FM3" s="454" t="s">
        <v>1015</v>
      </c>
      <c r="FN3">
        <v>16</v>
      </c>
      <c r="FO3">
        <v>2</v>
      </c>
      <c r="FP3">
        <v>22</v>
      </c>
      <c r="FQ3" s="452" t="s">
        <v>287</v>
      </c>
      <c r="FR3" s="452" t="s">
        <v>287</v>
      </c>
      <c r="FS3" s="452" t="s">
        <v>287</v>
      </c>
      <c r="FT3" s="452" t="s">
        <v>287</v>
      </c>
      <c r="FU3" s="452" t="s">
        <v>287</v>
      </c>
      <c r="FV3" s="452" t="s">
        <v>287</v>
      </c>
      <c r="FW3" s="280">
        <v>0.13950000000000001</v>
      </c>
      <c r="FX3" s="280">
        <v>0.37490000000000001</v>
      </c>
      <c r="FY3" s="452" t="s">
        <v>287</v>
      </c>
      <c r="FZ3" s="452" t="s">
        <v>287</v>
      </c>
      <c r="GA3" s="452" t="s">
        <v>287</v>
      </c>
      <c r="GB3" s="452" t="s">
        <v>287</v>
      </c>
      <c r="GC3" s="452" t="s">
        <v>287</v>
      </c>
      <c r="GD3" s="452" t="s">
        <v>287</v>
      </c>
      <c r="GE3" s="452" t="s">
        <v>287</v>
      </c>
      <c r="GF3" s="452" t="s">
        <v>287</v>
      </c>
      <c r="GG3" s="452" t="s">
        <v>287</v>
      </c>
      <c r="GH3" s="452" t="s">
        <v>287</v>
      </c>
      <c r="GI3" s="285">
        <v>0.27777777777777779</v>
      </c>
      <c r="GJ3" s="285">
        <v>0.27777777777777779</v>
      </c>
      <c r="GK3" s="452" t="s">
        <v>287</v>
      </c>
      <c r="GL3" s="452" t="s">
        <v>287</v>
      </c>
      <c r="GM3" s="452" t="s">
        <v>287</v>
      </c>
      <c r="GN3" s="452" t="s">
        <v>287</v>
      </c>
      <c r="GO3" s="452" t="s">
        <v>287</v>
      </c>
      <c r="GP3" s="452" t="s">
        <v>287</v>
      </c>
      <c r="GQ3" s="452" t="s">
        <v>287</v>
      </c>
      <c r="GR3" s="452" t="s">
        <v>287</v>
      </c>
      <c r="GS3" s="452" t="s">
        <v>287</v>
      </c>
      <c r="GT3" s="452" t="s">
        <v>287</v>
      </c>
      <c r="GU3" s="452" t="s">
        <v>287</v>
      </c>
      <c r="GV3" s="452" t="s">
        <v>287</v>
      </c>
      <c r="GW3" s="452" t="s">
        <v>287</v>
      </c>
      <c r="GX3" s="452" t="s">
        <v>287</v>
      </c>
      <c r="GY3" s="452" t="s">
        <v>287</v>
      </c>
      <c r="GZ3" s="452" t="s">
        <v>287</v>
      </c>
      <c r="HA3" s="452" t="s">
        <v>287</v>
      </c>
      <c r="HB3" s="452" t="s">
        <v>287</v>
      </c>
      <c r="HC3" s="452" t="s">
        <v>287</v>
      </c>
      <c r="HD3" s="452" t="s">
        <v>287</v>
      </c>
      <c r="HE3" s="452" t="s">
        <v>287</v>
      </c>
      <c r="HF3" s="452" t="s">
        <v>287</v>
      </c>
      <c r="HG3" s="452" t="s">
        <v>287</v>
      </c>
      <c r="HH3" s="452" t="s">
        <v>287</v>
      </c>
      <c r="HI3" s="452" t="s">
        <v>287</v>
      </c>
      <c r="HJ3" s="452" t="s">
        <v>287</v>
      </c>
      <c r="HK3" s="452" t="s">
        <v>287</v>
      </c>
      <c r="HL3" s="452" t="s">
        <v>287</v>
      </c>
      <c r="HM3" s="452" t="s">
        <v>287</v>
      </c>
      <c r="HN3" s="452" t="s">
        <v>287</v>
      </c>
      <c r="HO3" s="452" t="s">
        <v>287</v>
      </c>
      <c r="HP3" s="452" t="s">
        <v>287</v>
      </c>
    </row>
    <row r="4" spans="1:224" ht="14.5" customHeight="1" x14ac:dyDescent="0.35">
      <c r="A4" s="276">
        <v>43830</v>
      </c>
      <c r="B4" t="s">
        <v>813</v>
      </c>
      <c r="C4" t="s">
        <v>1</v>
      </c>
      <c r="D4" t="s">
        <v>871</v>
      </c>
      <c r="E4" s="277">
        <v>5000000</v>
      </c>
      <c r="F4" s="452" t="s">
        <v>287</v>
      </c>
      <c r="G4" s="452" t="s">
        <v>287</v>
      </c>
      <c r="H4" s="277">
        <v>18000000</v>
      </c>
      <c r="I4" s="277">
        <v>20199521.300000001</v>
      </c>
      <c r="J4" s="452" t="s">
        <v>287</v>
      </c>
      <c r="K4" s="452" t="s">
        <v>287</v>
      </c>
      <c r="L4" s="452" t="s">
        <v>287</v>
      </c>
      <c r="M4" s="452" t="s">
        <v>287</v>
      </c>
      <c r="N4" s="452" t="s">
        <v>287</v>
      </c>
      <c r="O4" s="452" t="s">
        <v>287</v>
      </c>
      <c r="P4" s="452" t="s">
        <v>287</v>
      </c>
      <c r="Q4" s="452" t="s">
        <v>287</v>
      </c>
      <c r="R4" s="452" t="s">
        <v>287</v>
      </c>
      <c r="S4" s="452" t="s">
        <v>287</v>
      </c>
      <c r="T4" s="452" t="s">
        <v>287</v>
      </c>
      <c r="U4" s="452" t="s">
        <v>287</v>
      </c>
      <c r="V4" s="452" t="s">
        <v>287</v>
      </c>
      <c r="W4" s="452" t="s">
        <v>287</v>
      </c>
      <c r="X4" s="452" t="s">
        <v>287</v>
      </c>
      <c r="Y4" s="452" t="s">
        <v>287</v>
      </c>
      <c r="Z4" s="452" t="s">
        <v>287</v>
      </c>
      <c r="AA4" s="452" t="s">
        <v>287</v>
      </c>
      <c r="AB4" s="452" t="s">
        <v>287</v>
      </c>
      <c r="AC4" s="452" t="s">
        <v>287</v>
      </c>
      <c r="AD4" s="452" t="s">
        <v>287</v>
      </c>
      <c r="AE4" t="s">
        <v>305</v>
      </c>
      <c r="AF4" s="453" t="s">
        <v>1014</v>
      </c>
      <c r="AG4" s="452" t="s">
        <v>287</v>
      </c>
      <c r="AH4" s="452" t="s">
        <v>287</v>
      </c>
      <c r="AI4" s="452" t="s">
        <v>287</v>
      </c>
      <c r="AJ4" s="452" t="s">
        <v>287</v>
      </c>
      <c r="AK4" s="452" t="s">
        <v>287</v>
      </c>
      <c r="AL4" s="452" t="s">
        <v>287</v>
      </c>
      <c r="AM4" s="452" t="s">
        <v>287</v>
      </c>
      <c r="AN4" s="452" t="s">
        <v>287</v>
      </c>
      <c r="AO4" s="452" t="s">
        <v>287</v>
      </c>
      <c r="AP4" s="452" t="s">
        <v>287</v>
      </c>
      <c r="AQ4" s="452" t="s">
        <v>287</v>
      </c>
      <c r="AR4" s="452" t="s">
        <v>287</v>
      </c>
      <c r="AS4" s="286" t="s">
        <v>885</v>
      </c>
      <c r="AT4" t="s">
        <v>873</v>
      </c>
      <c r="AU4" s="280">
        <v>0.99</v>
      </c>
      <c r="AV4" t="s">
        <v>874</v>
      </c>
      <c r="AW4" t="s">
        <v>875</v>
      </c>
      <c r="AX4">
        <v>0</v>
      </c>
      <c r="AY4" s="452" t="s">
        <v>287</v>
      </c>
      <c r="AZ4" s="452" t="s">
        <v>287</v>
      </c>
      <c r="BA4" s="452" t="s">
        <v>287</v>
      </c>
      <c r="BB4" s="452" t="s">
        <v>287</v>
      </c>
      <c r="BC4" s="452" t="s">
        <v>287</v>
      </c>
      <c r="BD4" s="452" t="s">
        <v>287</v>
      </c>
      <c r="BE4" s="452" t="s">
        <v>287</v>
      </c>
      <c r="BF4" s="452" t="s">
        <v>287</v>
      </c>
      <c r="BG4" s="452" t="s">
        <v>287</v>
      </c>
      <c r="BH4" s="452" t="s">
        <v>287</v>
      </c>
      <c r="BI4" s="452" t="s">
        <v>287</v>
      </c>
      <c r="BJ4" s="452" t="s">
        <v>287</v>
      </c>
      <c r="BK4" s="452" t="s">
        <v>287</v>
      </c>
      <c r="BL4" s="452" t="s">
        <v>287</v>
      </c>
      <c r="BM4" s="452" t="s">
        <v>287</v>
      </c>
      <c r="BN4" s="452" t="s">
        <v>287</v>
      </c>
      <c r="BO4" s="452" t="s">
        <v>287</v>
      </c>
      <c r="BP4" s="452" t="s">
        <v>287</v>
      </c>
      <c r="BQ4" s="452" t="s">
        <v>287</v>
      </c>
      <c r="BR4" s="281" t="s">
        <v>886</v>
      </c>
      <c r="BS4" t="s">
        <v>877</v>
      </c>
      <c r="BT4" s="276">
        <v>40935</v>
      </c>
      <c r="BU4" t="s">
        <v>878</v>
      </c>
      <c r="BV4" s="276">
        <v>40935</v>
      </c>
      <c r="BW4" s="282">
        <v>0.99</v>
      </c>
      <c r="BX4" s="276">
        <v>40935</v>
      </c>
      <c r="BY4" t="s">
        <v>879</v>
      </c>
      <c r="BZ4" s="276">
        <v>40935</v>
      </c>
      <c r="CA4" s="452" t="s">
        <v>287</v>
      </c>
      <c r="CB4" s="452" t="s">
        <v>287</v>
      </c>
      <c r="CC4" t="s">
        <v>874</v>
      </c>
      <c r="CD4" s="276">
        <v>40935</v>
      </c>
      <c r="CE4" s="281" t="s">
        <v>886</v>
      </c>
      <c r="CF4" s="276" t="s">
        <v>300</v>
      </c>
      <c r="CG4" s="276">
        <v>40935</v>
      </c>
      <c r="CH4" s="452" t="s">
        <v>287</v>
      </c>
      <c r="CI4" s="454" t="s">
        <v>1014</v>
      </c>
      <c r="CJ4" t="s">
        <v>880</v>
      </c>
      <c r="CK4" s="452" t="s">
        <v>287</v>
      </c>
      <c r="CL4" s="452" t="s">
        <v>287</v>
      </c>
      <c r="CM4" s="452" t="s">
        <v>287</v>
      </c>
      <c r="CN4" s="452" t="s">
        <v>287</v>
      </c>
      <c r="CO4" s="452" t="s">
        <v>287</v>
      </c>
      <c r="CP4" s="452" t="s">
        <v>287</v>
      </c>
      <c r="CQ4" s="452" t="s">
        <v>287</v>
      </c>
      <c r="CR4" t="s">
        <v>305</v>
      </c>
      <c r="CS4" s="283">
        <v>10000000</v>
      </c>
      <c r="CT4" s="284">
        <v>0</v>
      </c>
      <c r="CU4" s="284">
        <v>0</v>
      </c>
      <c r="CV4" s="283">
        <v>1287114015.1099999</v>
      </c>
      <c r="CW4" s="284">
        <v>0</v>
      </c>
      <c r="CX4" s="283">
        <v>190930000</v>
      </c>
      <c r="CY4" s="284">
        <v>0</v>
      </c>
      <c r="CZ4" s="284">
        <v>0</v>
      </c>
      <c r="DA4" t="s">
        <v>881</v>
      </c>
      <c r="DB4" t="s">
        <v>882</v>
      </c>
      <c r="DC4" t="s">
        <v>718</v>
      </c>
      <c r="DD4" s="452" t="s">
        <v>287</v>
      </c>
      <c r="DE4" s="452" t="s">
        <v>287</v>
      </c>
      <c r="DF4" s="452" t="s">
        <v>287</v>
      </c>
      <c r="DG4" s="279">
        <v>200000000</v>
      </c>
      <c r="DH4" s="452" t="s">
        <v>287</v>
      </c>
      <c r="DI4" s="452" t="s">
        <v>287</v>
      </c>
      <c r="DJ4" s="452" t="s">
        <v>287</v>
      </c>
      <c r="DK4" s="452" t="s">
        <v>287</v>
      </c>
      <c r="DL4" s="452" t="s">
        <v>287</v>
      </c>
      <c r="DM4" s="452" t="s">
        <v>287</v>
      </c>
      <c r="DN4" s="452" t="s">
        <v>287</v>
      </c>
      <c r="DO4" s="452" t="s">
        <v>287</v>
      </c>
      <c r="DP4" s="452" t="s">
        <v>287</v>
      </c>
      <c r="DQ4" s="452" t="s">
        <v>287</v>
      </c>
      <c r="DR4" s="452" t="s">
        <v>287</v>
      </c>
      <c r="DS4" s="452" t="s">
        <v>287</v>
      </c>
      <c r="DT4" s="452" t="s">
        <v>287</v>
      </c>
      <c r="DU4" s="452" t="s">
        <v>287</v>
      </c>
      <c r="DV4" s="452" t="s">
        <v>287</v>
      </c>
      <c r="DW4" s="452" t="s">
        <v>287</v>
      </c>
      <c r="DX4" s="452" t="s">
        <v>287</v>
      </c>
      <c r="DY4" s="452" t="s">
        <v>287</v>
      </c>
      <c r="DZ4" s="279">
        <v>35137498</v>
      </c>
      <c r="EA4" s="279">
        <v>7245094</v>
      </c>
      <c r="EB4" s="279">
        <v>34400063</v>
      </c>
      <c r="EC4" s="279">
        <v>14490188</v>
      </c>
      <c r="ED4" s="279">
        <v>15158958</v>
      </c>
      <c r="EE4" s="279">
        <v>1314266564</v>
      </c>
      <c r="EF4" s="279">
        <v>1279129066</v>
      </c>
      <c r="EG4" t="s">
        <v>883</v>
      </c>
      <c r="EH4" s="452" t="s">
        <v>287</v>
      </c>
      <c r="EI4" s="285">
        <v>0.50109999999999999</v>
      </c>
      <c r="EJ4" s="285">
        <v>0.34849999999999998</v>
      </c>
      <c r="EK4" s="452" t="s">
        <v>287</v>
      </c>
      <c r="EL4" s="279">
        <v>1440030241.8600001</v>
      </c>
      <c r="EM4" s="280">
        <v>0.99309999999999998</v>
      </c>
      <c r="EN4" s="280">
        <v>6.8999999999999999E-3</v>
      </c>
      <c r="EO4" s="452" t="s">
        <v>287</v>
      </c>
      <c r="EP4" s="452" t="s">
        <v>287</v>
      </c>
      <c r="EQ4" s="452" t="s">
        <v>287</v>
      </c>
      <c r="ER4" s="280">
        <v>0.99309999999999998</v>
      </c>
      <c r="ES4" s="452" t="s">
        <v>287</v>
      </c>
      <c r="ET4" s="452" t="s">
        <v>287</v>
      </c>
      <c r="EU4" s="452" t="s">
        <v>287</v>
      </c>
      <c r="EV4" s="452" t="s">
        <v>287</v>
      </c>
      <c r="EW4" s="452" t="s">
        <v>287</v>
      </c>
      <c r="EX4" s="452" t="s">
        <v>287</v>
      </c>
      <c r="EY4" s="452" t="s">
        <v>287</v>
      </c>
      <c r="EZ4" s="452" t="s">
        <v>287</v>
      </c>
      <c r="FA4" s="452" t="s">
        <v>287</v>
      </c>
      <c r="FB4" s="452" t="s">
        <v>287</v>
      </c>
      <c r="FC4" s="452" t="s">
        <v>287</v>
      </c>
      <c r="FD4" s="452" t="s">
        <v>287</v>
      </c>
      <c r="FE4" s="452" t="s">
        <v>287</v>
      </c>
      <c r="FF4" s="452" t="s">
        <v>287</v>
      </c>
      <c r="FG4" s="452" t="s">
        <v>287</v>
      </c>
      <c r="FH4" s="452" t="s">
        <v>287</v>
      </c>
      <c r="FI4" s="282">
        <v>0.996</v>
      </c>
      <c r="FJ4" s="282">
        <v>1</v>
      </c>
      <c r="FK4" s="25">
        <v>0</v>
      </c>
      <c r="FL4" s="25">
        <v>0</v>
      </c>
      <c r="FM4" s="454" t="s">
        <v>1015</v>
      </c>
      <c r="FN4">
        <v>16</v>
      </c>
      <c r="FO4">
        <v>2</v>
      </c>
      <c r="FP4">
        <v>22</v>
      </c>
      <c r="FQ4" s="452" t="s">
        <v>287</v>
      </c>
      <c r="FR4" s="452" t="s">
        <v>287</v>
      </c>
      <c r="FS4" s="452" t="s">
        <v>287</v>
      </c>
      <c r="FT4" s="452" t="s">
        <v>287</v>
      </c>
      <c r="FU4" s="452" t="s">
        <v>287</v>
      </c>
      <c r="FV4" s="452" t="s">
        <v>287</v>
      </c>
      <c r="FW4" s="280">
        <v>0.13150000000000001</v>
      </c>
      <c r="FX4" s="280">
        <v>0.4032</v>
      </c>
      <c r="FY4" s="452" t="s">
        <v>287</v>
      </c>
      <c r="FZ4" s="452" t="s">
        <v>287</v>
      </c>
      <c r="GA4" s="452" t="s">
        <v>287</v>
      </c>
      <c r="GB4" s="452" t="s">
        <v>287</v>
      </c>
      <c r="GC4" s="452" t="s">
        <v>287</v>
      </c>
      <c r="GD4" s="452" t="s">
        <v>287</v>
      </c>
      <c r="GE4" s="452" t="s">
        <v>287</v>
      </c>
      <c r="GF4" s="452" t="s">
        <v>287</v>
      </c>
      <c r="GG4" s="452" t="s">
        <v>287</v>
      </c>
      <c r="GH4" s="452" t="s">
        <v>287</v>
      </c>
      <c r="GI4" s="285">
        <v>0.27777777777777779</v>
      </c>
      <c r="GJ4" s="285">
        <v>0.27777777777777779</v>
      </c>
      <c r="GK4" s="452" t="s">
        <v>287</v>
      </c>
      <c r="GL4" s="452" t="s">
        <v>287</v>
      </c>
      <c r="GM4" s="452" t="s">
        <v>287</v>
      </c>
      <c r="GN4" s="452" t="s">
        <v>287</v>
      </c>
      <c r="GO4" s="452" t="s">
        <v>287</v>
      </c>
      <c r="GP4" s="452" t="s">
        <v>287</v>
      </c>
      <c r="GQ4" s="452" t="s">
        <v>287</v>
      </c>
      <c r="GR4" s="452" t="s">
        <v>287</v>
      </c>
      <c r="GS4" s="452" t="s">
        <v>287</v>
      </c>
      <c r="GT4" s="452" t="s">
        <v>287</v>
      </c>
      <c r="GU4" s="452" t="s">
        <v>287</v>
      </c>
      <c r="GV4" s="452" t="s">
        <v>287</v>
      </c>
      <c r="GW4" s="452" t="s">
        <v>287</v>
      </c>
      <c r="GX4" s="452" t="s">
        <v>287</v>
      </c>
      <c r="GY4" s="452" t="s">
        <v>287</v>
      </c>
      <c r="GZ4" s="452" t="s">
        <v>287</v>
      </c>
      <c r="HA4" s="452" t="s">
        <v>287</v>
      </c>
      <c r="HB4" s="452" t="s">
        <v>287</v>
      </c>
      <c r="HC4" s="452" t="s">
        <v>287</v>
      </c>
      <c r="HD4" s="452" t="s">
        <v>287</v>
      </c>
      <c r="HE4" s="452" t="s">
        <v>287</v>
      </c>
      <c r="HF4" s="452" t="s">
        <v>287</v>
      </c>
      <c r="HG4" s="452" t="s">
        <v>287</v>
      </c>
      <c r="HH4" s="452" t="s">
        <v>287</v>
      </c>
      <c r="HI4" s="452" t="s">
        <v>287</v>
      </c>
      <c r="HJ4" s="452" t="s">
        <v>287</v>
      </c>
      <c r="HK4" s="452" t="s">
        <v>287</v>
      </c>
      <c r="HL4" s="452" t="s">
        <v>287</v>
      </c>
      <c r="HM4" s="452" t="s">
        <v>287</v>
      </c>
      <c r="HN4" s="452" t="s">
        <v>287</v>
      </c>
      <c r="HO4" s="452" t="s">
        <v>287</v>
      </c>
      <c r="HP4" s="452" t="s">
        <v>287</v>
      </c>
    </row>
    <row r="5" spans="1:224" x14ac:dyDescent="0.35">
      <c r="A5" s="287">
        <v>43921</v>
      </c>
      <c r="B5" s="25" t="s">
        <v>813</v>
      </c>
      <c r="C5" s="25" t="s">
        <v>1</v>
      </c>
      <c r="D5" s="25" t="s">
        <v>871</v>
      </c>
      <c r="E5" s="288">
        <v>10000000</v>
      </c>
      <c r="F5" s="452" t="s">
        <v>287</v>
      </c>
      <c r="G5" s="452" t="s">
        <v>287</v>
      </c>
      <c r="H5" s="288">
        <v>28000000</v>
      </c>
      <c r="I5" s="288">
        <v>35105955.809999995</v>
      </c>
      <c r="J5" s="452" t="s">
        <v>287</v>
      </c>
      <c r="K5" s="452" t="s">
        <v>287</v>
      </c>
      <c r="L5" s="452" t="s">
        <v>287</v>
      </c>
      <c r="M5" s="452" t="s">
        <v>287</v>
      </c>
      <c r="N5" s="452" t="s">
        <v>287</v>
      </c>
      <c r="O5" s="452" t="s">
        <v>287</v>
      </c>
      <c r="P5" s="452" t="s">
        <v>287</v>
      </c>
      <c r="Q5" s="452" t="s">
        <v>287</v>
      </c>
      <c r="R5" s="452" t="s">
        <v>287</v>
      </c>
      <c r="S5" s="452" t="s">
        <v>287</v>
      </c>
      <c r="T5" s="452" t="s">
        <v>287</v>
      </c>
      <c r="U5" s="452" t="s">
        <v>287</v>
      </c>
      <c r="V5" s="452" t="s">
        <v>287</v>
      </c>
      <c r="W5" s="452" t="s">
        <v>287</v>
      </c>
      <c r="X5" s="452" t="s">
        <v>287</v>
      </c>
      <c r="Y5" s="452" t="s">
        <v>287</v>
      </c>
      <c r="Z5" s="452" t="s">
        <v>287</v>
      </c>
      <c r="AA5" s="452" t="s">
        <v>287</v>
      </c>
      <c r="AB5" s="452" t="s">
        <v>287</v>
      </c>
      <c r="AC5" s="452" t="s">
        <v>287</v>
      </c>
      <c r="AD5" s="452" t="s">
        <v>287</v>
      </c>
      <c r="AE5" t="s">
        <v>305</v>
      </c>
      <c r="AF5" s="453" t="s">
        <v>1014</v>
      </c>
      <c r="AG5" s="452" t="s">
        <v>287</v>
      </c>
      <c r="AH5" s="452" t="s">
        <v>287</v>
      </c>
      <c r="AI5" s="452" t="s">
        <v>287</v>
      </c>
      <c r="AJ5" s="452" t="s">
        <v>287</v>
      </c>
      <c r="AK5" s="452" t="s">
        <v>287</v>
      </c>
      <c r="AL5" s="452" t="s">
        <v>287</v>
      </c>
      <c r="AM5" s="452" t="s">
        <v>287</v>
      </c>
      <c r="AN5" s="452" t="s">
        <v>287</v>
      </c>
      <c r="AO5" s="452" t="s">
        <v>287</v>
      </c>
      <c r="AP5" s="452" t="s">
        <v>287</v>
      </c>
      <c r="AQ5" s="452" t="s">
        <v>287</v>
      </c>
      <c r="AR5" s="452" t="s">
        <v>287</v>
      </c>
      <c r="AS5" s="288" t="s">
        <v>887</v>
      </c>
      <c r="AT5" s="288" t="s">
        <v>873</v>
      </c>
      <c r="AU5" s="282">
        <v>0.99</v>
      </c>
      <c r="AV5" s="288" t="s">
        <v>874</v>
      </c>
      <c r="AW5" s="288" t="s">
        <v>875</v>
      </c>
      <c r="AX5" s="25">
        <v>0</v>
      </c>
      <c r="AY5" s="452" t="s">
        <v>287</v>
      </c>
      <c r="AZ5" s="452" t="s">
        <v>287</v>
      </c>
      <c r="BA5" s="452" t="s">
        <v>287</v>
      </c>
      <c r="BB5" s="452" t="s">
        <v>287</v>
      </c>
      <c r="BC5" s="452" t="s">
        <v>287</v>
      </c>
      <c r="BD5" s="452" t="s">
        <v>287</v>
      </c>
      <c r="BE5" s="452" t="s">
        <v>287</v>
      </c>
      <c r="BF5" s="452" t="s">
        <v>287</v>
      </c>
      <c r="BG5" s="452" t="s">
        <v>287</v>
      </c>
      <c r="BH5" s="452" t="s">
        <v>287</v>
      </c>
      <c r="BI5" s="452" t="s">
        <v>287</v>
      </c>
      <c r="BJ5" s="452" t="s">
        <v>287</v>
      </c>
      <c r="BK5" s="452" t="s">
        <v>287</v>
      </c>
      <c r="BL5" s="452" t="s">
        <v>287</v>
      </c>
      <c r="BM5" s="452" t="s">
        <v>287</v>
      </c>
      <c r="BN5" s="452" t="s">
        <v>287</v>
      </c>
      <c r="BO5" s="452" t="s">
        <v>287</v>
      </c>
      <c r="BP5" s="452" t="s">
        <v>287</v>
      </c>
      <c r="BQ5" s="452" t="s">
        <v>287</v>
      </c>
      <c r="BR5" s="288" t="s">
        <v>888</v>
      </c>
      <c r="BS5" s="287" t="s">
        <v>877</v>
      </c>
      <c r="BT5" s="287">
        <v>40935</v>
      </c>
      <c r="BU5" s="287" t="s">
        <v>878</v>
      </c>
      <c r="BV5" s="287">
        <v>40935</v>
      </c>
      <c r="BW5" s="282">
        <v>0.99</v>
      </c>
      <c r="BX5" s="287">
        <v>40935</v>
      </c>
      <c r="BY5" s="288" t="s">
        <v>879</v>
      </c>
      <c r="BZ5" s="287">
        <v>40935</v>
      </c>
      <c r="CA5" s="452" t="s">
        <v>287</v>
      </c>
      <c r="CB5" s="452" t="s">
        <v>287</v>
      </c>
      <c r="CC5" s="288" t="s">
        <v>874</v>
      </c>
      <c r="CD5" s="287">
        <v>40935</v>
      </c>
      <c r="CE5" s="287" t="s">
        <v>888</v>
      </c>
      <c r="CF5" s="287" t="s">
        <v>300</v>
      </c>
      <c r="CG5" s="287">
        <v>40935</v>
      </c>
      <c r="CH5" s="452" t="s">
        <v>287</v>
      </c>
      <c r="CI5" s="454" t="s">
        <v>1014</v>
      </c>
      <c r="CJ5" s="287" t="s">
        <v>880</v>
      </c>
      <c r="CK5" s="452" t="s">
        <v>287</v>
      </c>
      <c r="CL5" s="452" t="s">
        <v>287</v>
      </c>
      <c r="CM5" s="452" t="s">
        <v>287</v>
      </c>
      <c r="CN5" s="452" t="s">
        <v>287</v>
      </c>
      <c r="CO5" s="452" t="s">
        <v>287</v>
      </c>
      <c r="CP5" s="452" t="s">
        <v>287</v>
      </c>
      <c r="CQ5" s="452" t="s">
        <v>287</v>
      </c>
      <c r="CR5" s="25" t="s">
        <v>305</v>
      </c>
      <c r="CS5" s="283">
        <v>10000000</v>
      </c>
      <c r="CT5" s="289">
        <v>0</v>
      </c>
      <c r="CU5" s="289">
        <v>0</v>
      </c>
      <c r="CV5" s="283">
        <v>1577122920.5</v>
      </c>
      <c r="CW5" s="289">
        <v>0</v>
      </c>
      <c r="CX5" s="283">
        <v>193130000</v>
      </c>
      <c r="CY5" s="289">
        <v>0</v>
      </c>
      <c r="CZ5" s="289">
        <v>0</v>
      </c>
      <c r="DA5" s="25" t="s">
        <v>881</v>
      </c>
      <c r="DB5" s="25" t="s">
        <v>882</v>
      </c>
      <c r="DC5" t="s">
        <v>718</v>
      </c>
      <c r="DD5" s="452" t="s">
        <v>287</v>
      </c>
      <c r="DE5" s="452" t="s">
        <v>287</v>
      </c>
      <c r="DF5" s="452" t="s">
        <v>287</v>
      </c>
      <c r="DG5" s="288">
        <v>300000000</v>
      </c>
      <c r="DH5" s="452" t="s">
        <v>287</v>
      </c>
      <c r="DI5" s="452" t="s">
        <v>287</v>
      </c>
      <c r="DJ5" s="452" t="s">
        <v>287</v>
      </c>
      <c r="DK5" s="452" t="s">
        <v>287</v>
      </c>
      <c r="DL5" s="452" t="s">
        <v>287</v>
      </c>
      <c r="DM5" s="452" t="s">
        <v>287</v>
      </c>
      <c r="DN5" s="452" t="s">
        <v>287</v>
      </c>
      <c r="DO5" s="452" t="s">
        <v>287</v>
      </c>
      <c r="DP5" s="452" t="s">
        <v>287</v>
      </c>
      <c r="DQ5" s="452" t="s">
        <v>287</v>
      </c>
      <c r="DR5" s="452" t="s">
        <v>287</v>
      </c>
      <c r="DS5" s="452" t="s">
        <v>287</v>
      </c>
      <c r="DT5" s="452" t="s">
        <v>287</v>
      </c>
      <c r="DU5" s="452" t="s">
        <v>287</v>
      </c>
      <c r="DV5" s="452" t="s">
        <v>287</v>
      </c>
      <c r="DW5" s="452" t="s">
        <v>287</v>
      </c>
      <c r="DX5" s="452" t="s">
        <v>287</v>
      </c>
      <c r="DY5" s="452" t="s">
        <v>287</v>
      </c>
      <c r="DZ5" s="290">
        <v>47358894</v>
      </c>
      <c r="EA5" s="290">
        <v>7671816</v>
      </c>
      <c r="EB5" s="290">
        <v>31492388</v>
      </c>
      <c r="EC5" s="290">
        <v>15343632</v>
      </c>
      <c r="ED5" s="290">
        <v>12221396</v>
      </c>
      <c r="EE5" s="290">
        <v>1354407555</v>
      </c>
      <c r="EF5" s="290">
        <v>1305057506</v>
      </c>
      <c r="EG5" s="290" t="s">
        <v>883</v>
      </c>
      <c r="EH5" s="452" t="s">
        <v>287</v>
      </c>
      <c r="EI5" s="282">
        <v>0.57690391722596579</v>
      </c>
      <c r="EJ5" s="282">
        <v>0.30799680862562723</v>
      </c>
      <c r="EK5" s="452" t="s">
        <v>287</v>
      </c>
      <c r="EL5" s="290">
        <v>1754967772.1700001</v>
      </c>
      <c r="EM5" s="282">
        <v>0.99430000000000007</v>
      </c>
      <c r="EN5" s="282">
        <v>5.7000000000000002E-3</v>
      </c>
      <c r="EO5" s="452" t="s">
        <v>287</v>
      </c>
      <c r="EP5" s="452" t="s">
        <v>287</v>
      </c>
      <c r="EQ5" s="452" t="s">
        <v>287</v>
      </c>
      <c r="ER5" s="282">
        <v>0.99430000000000007</v>
      </c>
      <c r="ES5" s="452" t="s">
        <v>287</v>
      </c>
      <c r="ET5" s="452" t="s">
        <v>287</v>
      </c>
      <c r="EU5" s="452" t="s">
        <v>287</v>
      </c>
      <c r="EV5" s="452" t="s">
        <v>287</v>
      </c>
      <c r="EW5" s="452" t="s">
        <v>287</v>
      </c>
      <c r="EX5" s="452" t="s">
        <v>287</v>
      </c>
      <c r="EY5" s="452" t="s">
        <v>287</v>
      </c>
      <c r="EZ5" s="452" t="s">
        <v>287</v>
      </c>
      <c r="FA5" s="452" t="s">
        <v>287</v>
      </c>
      <c r="FB5" s="452" t="s">
        <v>287</v>
      </c>
      <c r="FC5" s="452" t="s">
        <v>287</v>
      </c>
      <c r="FD5" s="452" t="s">
        <v>287</v>
      </c>
      <c r="FE5" s="452" t="s">
        <v>287</v>
      </c>
      <c r="FF5" s="452" t="s">
        <v>287</v>
      </c>
      <c r="FG5" s="452" t="s">
        <v>287</v>
      </c>
      <c r="FH5" s="452" t="s">
        <v>287</v>
      </c>
      <c r="FI5" s="282">
        <v>0.996</v>
      </c>
      <c r="FJ5" s="282">
        <v>1</v>
      </c>
      <c r="FK5" s="25">
        <v>0</v>
      </c>
      <c r="FL5" s="25">
        <v>0</v>
      </c>
      <c r="FM5" s="454" t="s">
        <v>1015</v>
      </c>
      <c r="FN5" s="25">
        <v>16</v>
      </c>
      <c r="FO5" s="25">
        <v>2</v>
      </c>
      <c r="FP5" s="25">
        <v>22</v>
      </c>
      <c r="FQ5" s="452" t="s">
        <v>287</v>
      </c>
      <c r="FR5" s="452" t="s">
        <v>287</v>
      </c>
      <c r="FS5" s="452" t="s">
        <v>287</v>
      </c>
      <c r="FT5" s="452" t="s">
        <v>287</v>
      </c>
      <c r="FU5" s="452" t="s">
        <v>287</v>
      </c>
      <c r="FV5" s="452" t="s">
        <v>287</v>
      </c>
      <c r="FW5" s="282">
        <v>0.1242</v>
      </c>
      <c r="FX5" s="282">
        <v>0.33050000000000002</v>
      </c>
      <c r="FY5" s="452" t="s">
        <v>287</v>
      </c>
      <c r="FZ5" s="452" t="s">
        <v>287</v>
      </c>
      <c r="GA5" s="452" t="s">
        <v>287</v>
      </c>
      <c r="GB5" s="452" t="s">
        <v>287</v>
      </c>
      <c r="GC5" s="452" t="s">
        <v>287</v>
      </c>
      <c r="GD5" s="452" t="s">
        <v>287</v>
      </c>
      <c r="GE5" s="452" t="s">
        <v>287</v>
      </c>
      <c r="GF5" s="452" t="s">
        <v>287</v>
      </c>
      <c r="GG5" s="452" t="s">
        <v>287</v>
      </c>
      <c r="GH5" s="452" t="s">
        <v>287</v>
      </c>
      <c r="GI5" s="292">
        <v>0.46250000000000002</v>
      </c>
      <c r="GJ5" s="292">
        <v>0.46250000000000002</v>
      </c>
      <c r="GK5" s="452" t="s">
        <v>287</v>
      </c>
      <c r="GL5" s="452" t="s">
        <v>287</v>
      </c>
      <c r="GM5" s="452" t="s">
        <v>287</v>
      </c>
      <c r="GN5" s="452" t="s">
        <v>287</v>
      </c>
      <c r="GO5" s="452" t="s">
        <v>287</v>
      </c>
      <c r="GP5" s="452" t="s">
        <v>287</v>
      </c>
      <c r="GQ5" s="452" t="s">
        <v>287</v>
      </c>
      <c r="GR5" s="452" t="s">
        <v>287</v>
      </c>
      <c r="GS5" s="452" t="s">
        <v>287</v>
      </c>
      <c r="GT5" s="452" t="s">
        <v>287</v>
      </c>
      <c r="GU5" s="452" t="s">
        <v>287</v>
      </c>
      <c r="GV5" s="452" t="s">
        <v>287</v>
      </c>
      <c r="GW5" s="452" t="s">
        <v>287</v>
      </c>
      <c r="GX5" s="452" t="s">
        <v>287</v>
      </c>
      <c r="GY5" s="452" t="s">
        <v>287</v>
      </c>
      <c r="GZ5" s="452" t="s">
        <v>287</v>
      </c>
      <c r="HA5" s="452" t="s">
        <v>287</v>
      </c>
      <c r="HB5" s="452" t="s">
        <v>287</v>
      </c>
      <c r="HC5" s="452" t="s">
        <v>287</v>
      </c>
      <c r="HD5" s="452" t="s">
        <v>287</v>
      </c>
      <c r="HE5" s="452" t="s">
        <v>287</v>
      </c>
      <c r="HF5" s="452" t="s">
        <v>287</v>
      </c>
      <c r="HG5" s="452" t="s">
        <v>287</v>
      </c>
      <c r="HH5" s="452" t="s">
        <v>287</v>
      </c>
      <c r="HI5" s="452" t="s">
        <v>287</v>
      </c>
      <c r="HJ5" s="452" t="s">
        <v>287</v>
      </c>
      <c r="HK5" s="452" t="s">
        <v>287</v>
      </c>
      <c r="HL5" s="452" t="s">
        <v>287</v>
      </c>
      <c r="HM5" s="452" t="s">
        <v>287</v>
      </c>
      <c r="HN5" s="452" t="s">
        <v>287</v>
      </c>
      <c r="HO5" s="452" t="s">
        <v>287</v>
      </c>
      <c r="HP5" s="452" t="s">
        <v>287</v>
      </c>
    </row>
    <row r="6" spans="1:224" x14ac:dyDescent="0.35">
      <c r="A6" s="276">
        <v>44012</v>
      </c>
      <c r="B6" s="25" t="s">
        <v>813</v>
      </c>
      <c r="C6" s="25" t="s">
        <v>1</v>
      </c>
      <c r="D6" s="25" t="s">
        <v>871</v>
      </c>
      <c r="E6" s="288">
        <v>10000000</v>
      </c>
      <c r="F6" s="452" t="s">
        <v>287</v>
      </c>
      <c r="G6" s="452" t="s">
        <v>287</v>
      </c>
      <c r="H6" s="277">
        <v>27000000</v>
      </c>
      <c r="I6" s="288">
        <v>35367002.479999997</v>
      </c>
      <c r="J6" s="452" t="s">
        <v>287</v>
      </c>
      <c r="K6" s="452" t="s">
        <v>287</v>
      </c>
      <c r="L6" s="452" t="s">
        <v>287</v>
      </c>
      <c r="M6" s="452" t="s">
        <v>287</v>
      </c>
      <c r="N6" s="452" t="s">
        <v>287</v>
      </c>
      <c r="O6" s="452" t="s">
        <v>287</v>
      </c>
      <c r="P6" s="452" t="s">
        <v>287</v>
      </c>
      <c r="Q6" s="452" t="s">
        <v>287</v>
      </c>
      <c r="R6" s="452" t="s">
        <v>287</v>
      </c>
      <c r="S6" s="452" t="s">
        <v>287</v>
      </c>
      <c r="T6" s="452" t="s">
        <v>287</v>
      </c>
      <c r="U6" s="452" t="s">
        <v>287</v>
      </c>
      <c r="V6" s="452" t="s">
        <v>287</v>
      </c>
      <c r="W6" s="452" t="s">
        <v>287</v>
      </c>
      <c r="X6" s="452" t="s">
        <v>287</v>
      </c>
      <c r="Y6" s="452" t="s">
        <v>287</v>
      </c>
      <c r="Z6" s="452" t="s">
        <v>287</v>
      </c>
      <c r="AA6" s="452" t="s">
        <v>287</v>
      </c>
      <c r="AB6" s="452" t="s">
        <v>287</v>
      </c>
      <c r="AC6" s="452" t="s">
        <v>287</v>
      </c>
      <c r="AD6" s="452" t="s">
        <v>287</v>
      </c>
      <c r="AE6" t="s">
        <v>305</v>
      </c>
      <c r="AF6" s="453" t="s">
        <v>1014</v>
      </c>
      <c r="AG6" s="452" t="s">
        <v>287</v>
      </c>
      <c r="AH6" s="452" t="s">
        <v>287</v>
      </c>
      <c r="AI6" s="452" t="s">
        <v>287</v>
      </c>
      <c r="AJ6" s="452" t="s">
        <v>287</v>
      </c>
      <c r="AK6" s="452" t="s">
        <v>287</v>
      </c>
      <c r="AL6" s="452" t="s">
        <v>287</v>
      </c>
      <c r="AM6" s="452" t="s">
        <v>287</v>
      </c>
      <c r="AN6" s="452" t="s">
        <v>287</v>
      </c>
      <c r="AO6" s="452" t="s">
        <v>287</v>
      </c>
      <c r="AP6" s="452" t="s">
        <v>287</v>
      </c>
      <c r="AQ6" s="452" t="s">
        <v>287</v>
      </c>
      <c r="AR6" s="452" t="s">
        <v>287</v>
      </c>
      <c r="AS6" s="288" t="s">
        <v>887</v>
      </c>
      <c r="AT6" s="288" t="s">
        <v>873</v>
      </c>
      <c r="AU6" s="282">
        <v>0.99</v>
      </c>
      <c r="AV6" s="288" t="s">
        <v>874</v>
      </c>
      <c r="AW6" s="288" t="s">
        <v>875</v>
      </c>
      <c r="AX6" s="25">
        <v>0</v>
      </c>
      <c r="AY6" s="452" t="s">
        <v>287</v>
      </c>
      <c r="AZ6" s="452" t="s">
        <v>287</v>
      </c>
      <c r="BA6" s="452" t="s">
        <v>287</v>
      </c>
      <c r="BB6" s="452" t="s">
        <v>287</v>
      </c>
      <c r="BC6" s="452" t="s">
        <v>287</v>
      </c>
      <c r="BD6" s="452" t="s">
        <v>287</v>
      </c>
      <c r="BE6" s="452" t="s">
        <v>287</v>
      </c>
      <c r="BF6" s="452" t="s">
        <v>287</v>
      </c>
      <c r="BG6" s="452" t="s">
        <v>287</v>
      </c>
      <c r="BH6" s="452" t="s">
        <v>287</v>
      </c>
      <c r="BI6" s="452" t="s">
        <v>287</v>
      </c>
      <c r="BJ6" s="452" t="s">
        <v>287</v>
      </c>
      <c r="BK6" s="452" t="s">
        <v>287</v>
      </c>
      <c r="BL6" s="452" t="s">
        <v>287</v>
      </c>
      <c r="BM6" s="452" t="s">
        <v>287</v>
      </c>
      <c r="BN6" s="452" t="s">
        <v>287</v>
      </c>
      <c r="BO6" s="452" t="s">
        <v>287</v>
      </c>
      <c r="BP6" s="452" t="s">
        <v>287</v>
      </c>
      <c r="BQ6" s="452" t="s">
        <v>287</v>
      </c>
      <c r="BR6" s="281" t="s">
        <v>889</v>
      </c>
      <c r="BS6" s="287" t="s">
        <v>877</v>
      </c>
      <c r="BT6" s="287">
        <v>40935</v>
      </c>
      <c r="BU6" s="287" t="s">
        <v>878</v>
      </c>
      <c r="BV6" s="287">
        <v>40935</v>
      </c>
      <c r="BW6" s="282">
        <v>0.99</v>
      </c>
      <c r="BX6" s="287">
        <v>40935</v>
      </c>
      <c r="BY6" s="288" t="s">
        <v>879</v>
      </c>
      <c r="BZ6" s="287">
        <v>40935</v>
      </c>
      <c r="CA6" s="452" t="s">
        <v>287</v>
      </c>
      <c r="CB6" s="452" t="s">
        <v>287</v>
      </c>
      <c r="CC6" s="288" t="s">
        <v>874</v>
      </c>
      <c r="CD6" s="287">
        <v>40935</v>
      </c>
      <c r="CE6" s="293" t="s">
        <v>889</v>
      </c>
      <c r="CF6" s="287" t="s">
        <v>300</v>
      </c>
      <c r="CG6" s="287">
        <v>40935</v>
      </c>
      <c r="CH6" s="452" t="s">
        <v>287</v>
      </c>
      <c r="CI6" s="454" t="s">
        <v>1014</v>
      </c>
      <c r="CJ6" s="287" t="s">
        <v>880</v>
      </c>
      <c r="CK6" s="452" t="s">
        <v>287</v>
      </c>
      <c r="CL6" s="452" t="s">
        <v>287</v>
      </c>
      <c r="CM6" s="452" t="s">
        <v>287</v>
      </c>
      <c r="CN6" s="452" t="s">
        <v>287</v>
      </c>
      <c r="CO6" s="452" t="s">
        <v>287</v>
      </c>
      <c r="CP6" s="452" t="s">
        <v>287</v>
      </c>
      <c r="CQ6" s="452" t="s">
        <v>287</v>
      </c>
      <c r="CR6" s="25" t="s">
        <v>305</v>
      </c>
      <c r="CS6" s="284">
        <v>10000000</v>
      </c>
      <c r="CT6" s="284">
        <v>0</v>
      </c>
      <c r="CU6" s="284">
        <v>0</v>
      </c>
      <c r="CV6" s="284">
        <v>1446980948.3</v>
      </c>
      <c r="CW6" s="284">
        <v>0</v>
      </c>
      <c r="CX6" s="283">
        <v>192825000</v>
      </c>
      <c r="CY6" s="284">
        <v>0</v>
      </c>
      <c r="CZ6" s="284">
        <v>0</v>
      </c>
      <c r="DA6" t="s">
        <v>881</v>
      </c>
      <c r="DB6" t="s">
        <v>882</v>
      </c>
      <c r="DC6" t="s">
        <v>718</v>
      </c>
      <c r="DD6" s="452" t="s">
        <v>287</v>
      </c>
      <c r="DE6" s="452" t="s">
        <v>287</v>
      </c>
      <c r="DF6" s="452" t="s">
        <v>287</v>
      </c>
      <c r="DG6" s="288">
        <v>300000000</v>
      </c>
      <c r="DH6" s="452" t="s">
        <v>287</v>
      </c>
      <c r="DI6" s="452" t="s">
        <v>287</v>
      </c>
      <c r="DJ6" s="452" t="s">
        <v>287</v>
      </c>
      <c r="DK6" s="452" t="s">
        <v>287</v>
      </c>
      <c r="DL6" s="452" t="s">
        <v>287</v>
      </c>
      <c r="DM6" s="452" t="s">
        <v>287</v>
      </c>
      <c r="DN6" s="452" t="s">
        <v>287</v>
      </c>
      <c r="DO6" s="452" t="s">
        <v>287</v>
      </c>
      <c r="DP6" s="452" t="s">
        <v>287</v>
      </c>
      <c r="DQ6" s="452" t="s">
        <v>287</v>
      </c>
      <c r="DR6" s="452" t="s">
        <v>287</v>
      </c>
      <c r="DS6" s="452" t="s">
        <v>287</v>
      </c>
      <c r="DT6" s="452" t="s">
        <v>287</v>
      </c>
      <c r="DU6" s="452" t="s">
        <v>287</v>
      </c>
      <c r="DV6" s="452" t="s">
        <v>287</v>
      </c>
      <c r="DW6" s="452" t="s">
        <v>287</v>
      </c>
      <c r="DX6" s="452" t="s">
        <v>287</v>
      </c>
      <c r="DY6" s="452" t="s">
        <v>287</v>
      </c>
      <c r="DZ6" s="279">
        <v>47358894</v>
      </c>
      <c r="EA6" s="279">
        <v>7671816</v>
      </c>
      <c r="EB6" s="279">
        <v>31492388</v>
      </c>
      <c r="EC6" s="279">
        <v>15343632</v>
      </c>
      <c r="ED6" s="279">
        <v>12221396</v>
      </c>
      <c r="EE6" s="279">
        <v>1354407555</v>
      </c>
      <c r="EF6" s="279">
        <v>1305057506</v>
      </c>
      <c r="EG6" t="s">
        <v>883</v>
      </c>
      <c r="EH6" s="452" t="s">
        <v>287</v>
      </c>
      <c r="EI6" s="285">
        <f>18168082/EB6</f>
        <v>0.57690391722596579</v>
      </c>
      <c r="EJ6" s="285">
        <f>9699555/EB6</f>
        <v>0.30799680862562723</v>
      </c>
      <c r="EK6" s="452" t="s">
        <v>287</v>
      </c>
      <c r="EL6" s="279">
        <v>1596682824.97</v>
      </c>
      <c r="EM6" s="280">
        <v>0.99370000000000003</v>
      </c>
      <c r="EN6" s="280">
        <v>6.3E-3</v>
      </c>
      <c r="EO6" s="452" t="s">
        <v>287</v>
      </c>
      <c r="EP6" s="452" t="s">
        <v>287</v>
      </c>
      <c r="EQ6" s="452" t="s">
        <v>287</v>
      </c>
      <c r="ER6" s="280">
        <v>0.99370000000000003</v>
      </c>
      <c r="ES6" s="452" t="s">
        <v>287</v>
      </c>
      <c r="ET6" s="452" t="s">
        <v>287</v>
      </c>
      <c r="EU6" s="452" t="s">
        <v>287</v>
      </c>
      <c r="EV6" s="452" t="s">
        <v>287</v>
      </c>
      <c r="EW6" s="452" t="s">
        <v>287</v>
      </c>
      <c r="EX6" s="452" t="s">
        <v>287</v>
      </c>
      <c r="EY6" s="452" t="s">
        <v>287</v>
      </c>
      <c r="EZ6" s="452" t="s">
        <v>287</v>
      </c>
      <c r="FA6" s="452" t="s">
        <v>287</v>
      </c>
      <c r="FB6" s="452" t="s">
        <v>287</v>
      </c>
      <c r="FC6" s="452" t="s">
        <v>287</v>
      </c>
      <c r="FD6" s="452" t="s">
        <v>287</v>
      </c>
      <c r="FE6" s="452" t="s">
        <v>287</v>
      </c>
      <c r="FF6" s="452" t="s">
        <v>287</v>
      </c>
      <c r="FG6" s="452" t="s">
        <v>287</v>
      </c>
      <c r="FH6" s="452" t="s">
        <v>287</v>
      </c>
      <c r="FI6" s="282">
        <v>0.996</v>
      </c>
      <c r="FJ6" s="282">
        <v>1</v>
      </c>
      <c r="FK6" s="25">
        <v>0</v>
      </c>
      <c r="FL6" s="25">
        <v>0</v>
      </c>
      <c r="FM6" s="454" t="s">
        <v>1015</v>
      </c>
      <c r="FN6">
        <v>16</v>
      </c>
      <c r="FO6">
        <v>1</v>
      </c>
      <c r="FP6">
        <v>22</v>
      </c>
      <c r="FQ6" s="452" t="s">
        <v>287</v>
      </c>
      <c r="FR6" s="452" t="s">
        <v>287</v>
      </c>
      <c r="FS6" s="452" t="s">
        <v>287</v>
      </c>
      <c r="FT6" s="452" t="s">
        <v>287</v>
      </c>
      <c r="FU6" s="452" t="s">
        <v>287</v>
      </c>
      <c r="FV6" s="452" t="s">
        <v>287</v>
      </c>
      <c r="FW6" s="280">
        <v>0.11939999999999999</v>
      </c>
      <c r="FX6" s="280">
        <v>0.26400000000000001</v>
      </c>
      <c r="FY6" s="452" t="s">
        <v>287</v>
      </c>
      <c r="FZ6" s="452" t="s">
        <v>287</v>
      </c>
      <c r="GA6" s="452" t="s">
        <v>287</v>
      </c>
      <c r="GB6" s="452" t="s">
        <v>287</v>
      </c>
      <c r="GC6" s="452" t="s">
        <v>287</v>
      </c>
      <c r="GD6" s="452" t="s">
        <v>287</v>
      </c>
      <c r="GE6" s="452" t="s">
        <v>287</v>
      </c>
      <c r="GF6" s="452" t="s">
        <v>287</v>
      </c>
      <c r="GG6" s="452" t="s">
        <v>287</v>
      </c>
      <c r="GH6" s="452" t="s">
        <v>287</v>
      </c>
      <c r="GI6" s="292">
        <v>0.4642</v>
      </c>
      <c r="GJ6" s="292">
        <v>0.4642</v>
      </c>
      <c r="GK6" s="452" t="s">
        <v>287</v>
      </c>
      <c r="GL6" s="452" t="s">
        <v>287</v>
      </c>
      <c r="GM6" s="452" t="s">
        <v>287</v>
      </c>
      <c r="GN6" s="452" t="s">
        <v>287</v>
      </c>
      <c r="GO6" s="452" t="s">
        <v>287</v>
      </c>
      <c r="GP6" s="452" t="s">
        <v>287</v>
      </c>
      <c r="GQ6" s="452" t="s">
        <v>287</v>
      </c>
      <c r="GR6" s="452" t="s">
        <v>287</v>
      </c>
      <c r="GS6" s="452" t="s">
        <v>287</v>
      </c>
      <c r="GT6" s="452" t="s">
        <v>287</v>
      </c>
      <c r="GU6" s="452" t="s">
        <v>287</v>
      </c>
      <c r="GV6" s="452" t="s">
        <v>287</v>
      </c>
      <c r="GW6" s="452" t="s">
        <v>287</v>
      </c>
      <c r="GX6" s="452" t="s">
        <v>287</v>
      </c>
      <c r="GY6" s="452" t="s">
        <v>287</v>
      </c>
      <c r="GZ6" s="452" t="s">
        <v>287</v>
      </c>
      <c r="HA6" s="452" t="s">
        <v>287</v>
      </c>
      <c r="HB6" s="452" t="s">
        <v>287</v>
      </c>
      <c r="HC6" s="452" t="s">
        <v>287</v>
      </c>
      <c r="HD6" s="452" t="s">
        <v>287</v>
      </c>
      <c r="HE6" s="452" t="s">
        <v>287</v>
      </c>
      <c r="HF6" s="452" t="s">
        <v>287</v>
      </c>
      <c r="HG6" s="452" t="s">
        <v>287</v>
      </c>
      <c r="HH6" s="452" t="s">
        <v>287</v>
      </c>
      <c r="HI6" s="452" t="s">
        <v>287</v>
      </c>
      <c r="HJ6" s="452" t="s">
        <v>287</v>
      </c>
      <c r="HK6" s="452" t="s">
        <v>287</v>
      </c>
      <c r="HL6" s="452" t="s">
        <v>287</v>
      </c>
      <c r="HM6" s="452" t="s">
        <v>287</v>
      </c>
      <c r="HN6" s="452" t="s">
        <v>287</v>
      </c>
      <c r="HO6" s="452" t="s">
        <v>287</v>
      </c>
      <c r="HP6" s="452" t="s">
        <v>287</v>
      </c>
    </row>
    <row r="7" spans="1:224" x14ac:dyDescent="0.35">
      <c r="A7" s="276">
        <v>44104</v>
      </c>
      <c r="B7" s="25" t="s">
        <v>813</v>
      </c>
      <c r="C7" s="25" t="s">
        <v>1</v>
      </c>
      <c r="D7" s="25" t="s">
        <v>871</v>
      </c>
      <c r="E7" s="288">
        <v>10000000</v>
      </c>
      <c r="F7" s="452" t="s">
        <v>287</v>
      </c>
      <c r="G7" s="452" t="s">
        <v>287</v>
      </c>
      <c r="H7" s="277">
        <v>27000000</v>
      </c>
      <c r="I7" s="288">
        <v>35764165.189999998</v>
      </c>
      <c r="J7" s="452" t="s">
        <v>287</v>
      </c>
      <c r="K7" s="452" t="s">
        <v>287</v>
      </c>
      <c r="L7" s="452" t="s">
        <v>287</v>
      </c>
      <c r="M7" s="452" t="s">
        <v>287</v>
      </c>
      <c r="N7" s="452" t="s">
        <v>287</v>
      </c>
      <c r="O7" s="452" t="s">
        <v>287</v>
      </c>
      <c r="P7" s="452" t="s">
        <v>287</v>
      </c>
      <c r="Q7" s="452" t="s">
        <v>287</v>
      </c>
      <c r="R7" s="452" t="s">
        <v>287</v>
      </c>
      <c r="S7" s="452" t="s">
        <v>287</v>
      </c>
      <c r="T7" s="452" t="s">
        <v>287</v>
      </c>
      <c r="U7" s="452" t="s">
        <v>287</v>
      </c>
      <c r="V7" s="452" t="s">
        <v>287</v>
      </c>
      <c r="W7" s="452" t="s">
        <v>287</v>
      </c>
      <c r="X7" s="452" t="s">
        <v>287</v>
      </c>
      <c r="Y7" s="452" t="s">
        <v>287</v>
      </c>
      <c r="Z7" s="452" t="s">
        <v>287</v>
      </c>
      <c r="AA7" s="452" t="s">
        <v>287</v>
      </c>
      <c r="AB7" s="452" t="s">
        <v>287</v>
      </c>
      <c r="AC7" s="452" t="s">
        <v>287</v>
      </c>
      <c r="AD7" s="452" t="s">
        <v>287</v>
      </c>
      <c r="AE7" t="s">
        <v>305</v>
      </c>
      <c r="AF7" s="453" t="s">
        <v>1014</v>
      </c>
      <c r="AG7" s="452" t="s">
        <v>287</v>
      </c>
      <c r="AH7" s="452" t="s">
        <v>287</v>
      </c>
      <c r="AI7" s="452" t="s">
        <v>287</v>
      </c>
      <c r="AJ7" s="452" t="s">
        <v>287</v>
      </c>
      <c r="AK7" s="452" t="s">
        <v>287</v>
      </c>
      <c r="AL7" s="452" t="s">
        <v>287</v>
      </c>
      <c r="AM7" s="452" t="s">
        <v>287</v>
      </c>
      <c r="AN7" s="452" t="s">
        <v>287</v>
      </c>
      <c r="AO7" s="452" t="s">
        <v>287</v>
      </c>
      <c r="AP7" s="452" t="s">
        <v>287</v>
      </c>
      <c r="AQ7" s="452" t="s">
        <v>287</v>
      </c>
      <c r="AR7" s="452" t="s">
        <v>287</v>
      </c>
      <c r="AS7" s="288" t="s">
        <v>887</v>
      </c>
      <c r="AT7" s="288" t="s">
        <v>873</v>
      </c>
      <c r="AU7" s="282">
        <v>0.99</v>
      </c>
      <c r="AV7" s="288" t="s">
        <v>874</v>
      </c>
      <c r="AW7" s="288" t="s">
        <v>875</v>
      </c>
      <c r="AX7" s="25">
        <v>0</v>
      </c>
      <c r="AY7" s="452" t="s">
        <v>287</v>
      </c>
      <c r="AZ7" s="452" t="s">
        <v>287</v>
      </c>
      <c r="BA7" s="452" t="s">
        <v>287</v>
      </c>
      <c r="BB7" s="452" t="s">
        <v>287</v>
      </c>
      <c r="BC7" s="452" t="s">
        <v>287</v>
      </c>
      <c r="BD7" s="452" t="s">
        <v>287</v>
      </c>
      <c r="BE7" s="452" t="s">
        <v>287</v>
      </c>
      <c r="BF7" s="452" t="s">
        <v>287</v>
      </c>
      <c r="BG7" s="452" t="s">
        <v>287</v>
      </c>
      <c r="BH7" s="452" t="s">
        <v>287</v>
      </c>
      <c r="BI7" s="452" t="s">
        <v>287</v>
      </c>
      <c r="BJ7" s="452" t="s">
        <v>287</v>
      </c>
      <c r="BK7" s="452" t="s">
        <v>287</v>
      </c>
      <c r="BL7" s="452" t="s">
        <v>287</v>
      </c>
      <c r="BM7" s="452" t="s">
        <v>287</v>
      </c>
      <c r="BN7" s="452" t="s">
        <v>287</v>
      </c>
      <c r="BO7" s="452" t="s">
        <v>287</v>
      </c>
      <c r="BP7" s="452" t="s">
        <v>287</v>
      </c>
      <c r="BQ7" s="452" t="s">
        <v>287</v>
      </c>
      <c r="BR7" s="281" t="s">
        <v>890</v>
      </c>
      <c r="BS7" s="287" t="s">
        <v>877</v>
      </c>
      <c r="BT7" s="287">
        <v>40935</v>
      </c>
      <c r="BU7" s="287" t="s">
        <v>878</v>
      </c>
      <c r="BV7" s="287">
        <v>40935</v>
      </c>
      <c r="BW7" s="282">
        <v>0.99</v>
      </c>
      <c r="BX7" s="287">
        <v>40935</v>
      </c>
      <c r="BY7" s="288" t="s">
        <v>879</v>
      </c>
      <c r="BZ7" s="287">
        <v>40935</v>
      </c>
      <c r="CA7" s="452" t="s">
        <v>287</v>
      </c>
      <c r="CB7" s="452" t="s">
        <v>287</v>
      </c>
      <c r="CC7" s="288" t="s">
        <v>874</v>
      </c>
      <c r="CD7" s="287">
        <v>40935</v>
      </c>
      <c r="CE7" s="293" t="s">
        <v>890</v>
      </c>
      <c r="CF7" s="287" t="s">
        <v>300</v>
      </c>
      <c r="CG7" s="287">
        <v>40935</v>
      </c>
      <c r="CH7" s="452" t="s">
        <v>287</v>
      </c>
      <c r="CI7" s="454" t="s">
        <v>1014</v>
      </c>
      <c r="CJ7" s="287" t="s">
        <v>880</v>
      </c>
      <c r="CK7" s="452" t="s">
        <v>287</v>
      </c>
      <c r="CL7" s="452" t="s">
        <v>287</v>
      </c>
      <c r="CM7" s="452" t="s">
        <v>287</v>
      </c>
      <c r="CN7" s="452" t="s">
        <v>287</v>
      </c>
      <c r="CO7" s="452" t="s">
        <v>287</v>
      </c>
      <c r="CP7" s="452" t="s">
        <v>287</v>
      </c>
      <c r="CQ7" s="452" t="s">
        <v>287</v>
      </c>
      <c r="CR7" s="25" t="s">
        <v>305</v>
      </c>
      <c r="CS7" s="284">
        <v>10000000</v>
      </c>
      <c r="CT7" s="284">
        <v>0</v>
      </c>
      <c r="CU7" s="284">
        <v>0</v>
      </c>
      <c r="CV7" s="284">
        <v>1561119585</v>
      </c>
      <c r="CW7" s="284">
        <v>0</v>
      </c>
      <c r="CX7" s="283">
        <v>191555000</v>
      </c>
      <c r="CY7" s="284">
        <v>0</v>
      </c>
      <c r="CZ7" s="284">
        <v>0</v>
      </c>
      <c r="DA7" t="s">
        <v>881</v>
      </c>
      <c r="DB7" t="s">
        <v>882</v>
      </c>
      <c r="DC7" t="s">
        <v>718</v>
      </c>
      <c r="DD7" s="452" t="s">
        <v>287</v>
      </c>
      <c r="DE7" s="452" t="s">
        <v>287</v>
      </c>
      <c r="DF7" s="452" t="s">
        <v>287</v>
      </c>
      <c r="DG7" s="288">
        <v>300000000</v>
      </c>
      <c r="DH7" s="452" t="s">
        <v>287</v>
      </c>
      <c r="DI7" s="452" t="s">
        <v>287</v>
      </c>
      <c r="DJ7" s="452" t="s">
        <v>287</v>
      </c>
      <c r="DK7" s="452" t="s">
        <v>287</v>
      </c>
      <c r="DL7" s="452" t="s">
        <v>287</v>
      </c>
      <c r="DM7" s="452" t="s">
        <v>287</v>
      </c>
      <c r="DN7" s="452" t="s">
        <v>287</v>
      </c>
      <c r="DO7" s="452" t="s">
        <v>287</v>
      </c>
      <c r="DP7" s="452" t="s">
        <v>287</v>
      </c>
      <c r="DQ7" s="452" t="s">
        <v>287</v>
      </c>
      <c r="DR7" s="452" t="s">
        <v>287</v>
      </c>
      <c r="DS7" s="452" t="s">
        <v>287</v>
      </c>
      <c r="DT7" s="452" t="s">
        <v>287</v>
      </c>
      <c r="DU7" s="452" t="s">
        <v>287</v>
      </c>
      <c r="DV7" s="452" t="s">
        <v>287</v>
      </c>
      <c r="DW7" s="452" t="s">
        <v>287</v>
      </c>
      <c r="DX7" s="452" t="s">
        <v>287</v>
      </c>
      <c r="DY7" s="452" t="s">
        <v>287</v>
      </c>
      <c r="DZ7" s="279">
        <v>47358894</v>
      </c>
      <c r="EA7" s="279">
        <v>7671816</v>
      </c>
      <c r="EB7" s="279">
        <v>31492388</v>
      </c>
      <c r="EC7" s="279">
        <v>15343632</v>
      </c>
      <c r="ED7" s="279">
        <v>12221396</v>
      </c>
      <c r="EE7" s="279">
        <v>1354407555</v>
      </c>
      <c r="EF7" s="279">
        <v>1305057506</v>
      </c>
      <c r="EG7" t="s">
        <v>883</v>
      </c>
      <c r="EH7" s="452" t="s">
        <v>287</v>
      </c>
      <c r="EI7" s="285">
        <v>0.57690391722596579</v>
      </c>
      <c r="EJ7" s="285">
        <v>0.30799680862562723</v>
      </c>
      <c r="EK7" s="452" t="s">
        <v>287</v>
      </c>
      <c r="EL7" s="279">
        <v>1788224076.23</v>
      </c>
      <c r="EM7" s="280">
        <v>0.99439999999999995</v>
      </c>
      <c r="EN7" s="280">
        <v>5.5999999999999999E-3</v>
      </c>
      <c r="EO7" s="452" t="s">
        <v>287</v>
      </c>
      <c r="EP7" s="452" t="s">
        <v>287</v>
      </c>
      <c r="EQ7" s="452" t="s">
        <v>287</v>
      </c>
      <c r="ER7" s="280">
        <v>0.99439999999999995</v>
      </c>
      <c r="ES7" s="452" t="s">
        <v>287</v>
      </c>
      <c r="ET7" s="452" t="s">
        <v>287</v>
      </c>
      <c r="EU7" s="452" t="s">
        <v>287</v>
      </c>
      <c r="EV7" s="452" t="s">
        <v>287</v>
      </c>
      <c r="EW7" s="452" t="s">
        <v>287</v>
      </c>
      <c r="EX7" s="452" t="s">
        <v>287</v>
      </c>
      <c r="EY7" s="452" t="s">
        <v>287</v>
      </c>
      <c r="EZ7" s="452" t="s">
        <v>287</v>
      </c>
      <c r="FA7" s="452" t="s">
        <v>287</v>
      </c>
      <c r="FB7" s="452" t="s">
        <v>287</v>
      </c>
      <c r="FC7" s="452" t="s">
        <v>287</v>
      </c>
      <c r="FD7" s="452" t="s">
        <v>287</v>
      </c>
      <c r="FE7" s="452" t="s">
        <v>287</v>
      </c>
      <c r="FF7" s="452" t="s">
        <v>287</v>
      </c>
      <c r="FG7" s="452" t="s">
        <v>287</v>
      </c>
      <c r="FH7" s="452" t="s">
        <v>287</v>
      </c>
      <c r="FI7" s="282">
        <v>0.996</v>
      </c>
      <c r="FJ7" s="282">
        <v>1</v>
      </c>
      <c r="FK7" s="25">
        <v>0</v>
      </c>
      <c r="FL7" s="25">
        <v>0</v>
      </c>
      <c r="FM7" s="454" t="s">
        <v>1015</v>
      </c>
      <c r="FN7">
        <v>16</v>
      </c>
      <c r="FO7">
        <v>1</v>
      </c>
      <c r="FP7">
        <v>22</v>
      </c>
      <c r="FQ7" s="452" t="s">
        <v>287</v>
      </c>
      <c r="FR7" s="452" t="s">
        <v>287</v>
      </c>
      <c r="FS7" s="452" t="s">
        <v>287</v>
      </c>
      <c r="FT7" s="452" t="s">
        <v>287</v>
      </c>
      <c r="FU7" s="452" t="s">
        <v>287</v>
      </c>
      <c r="FV7" s="452" t="s">
        <v>287</v>
      </c>
      <c r="FW7" s="280">
        <v>0.11899999999999999</v>
      </c>
      <c r="FX7" s="280">
        <v>0.34320000000000001</v>
      </c>
      <c r="FY7" s="452" t="s">
        <v>287</v>
      </c>
      <c r="FZ7" s="452" t="s">
        <v>287</v>
      </c>
      <c r="GA7" s="452" t="s">
        <v>287</v>
      </c>
      <c r="GB7" s="452" t="s">
        <v>287</v>
      </c>
      <c r="GC7" s="452" t="s">
        <v>287</v>
      </c>
      <c r="GD7" s="452" t="s">
        <v>287</v>
      </c>
      <c r="GE7" s="452" t="s">
        <v>287</v>
      </c>
      <c r="GF7" s="452" t="s">
        <v>287</v>
      </c>
      <c r="GG7" s="452" t="s">
        <v>287</v>
      </c>
      <c r="GH7" s="452" t="s">
        <v>287</v>
      </c>
      <c r="GI7" s="292">
        <v>0.46279999999999999</v>
      </c>
      <c r="GJ7" s="292">
        <v>0.46279999999999999</v>
      </c>
      <c r="GK7" s="452" t="s">
        <v>287</v>
      </c>
      <c r="GL7" s="452" t="s">
        <v>287</v>
      </c>
      <c r="GM7" s="452" t="s">
        <v>287</v>
      </c>
      <c r="GN7" s="452" t="s">
        <v>287</v>
      </c>
      <c r="GO7" s="452" t="s">
        <v>287</v>
      </c>
      <c r="GP7" s="452" t="s">
        <v>287</v>
      </c>
      <c r="GQ7" s="452" t="s">
        <v>287</v>
      </c>
      <c r="GR7" s="452" t="s">
        <v>287</v>
      </c>
      <c r="GS7" s="452" t="s">
        <v>287</v>
      </c>
      <c r="GT7" s="452" t="s">
        <v>287</v>
      </c>
      <c r="GU7" s="452" t="s">
        <v>287</v>
      </c>
      <c r="GV7" s="452" t="s">
        <v>287</v>
      </c>
      <c r="GW7" s="452" t="s">
        <v>287</v>
      </c>
      <c r="GX7" s="452" t="s">
        <v>287</v>
      </c>
      <c r="GY7" s="452" t="s">
        <v>287</v>
      </c>
      <c r="GZ7" s="452" t="s">
        <v>287</v>
      </c>
      <c r="HA7" s="452" t="s">
        <v>287</v>
      </c>
      <c r="HB7" s="452" t="s">
        <v>287</v>
      </c>
      <c r="HC7" s="452" t="s">
        <v>287</v>
      </c>
      <c r="HD7" s="452" t="s">
        <v>287</v>
      </c>
      <c r="HE7" s="452" t="s">
        <v>287</v>
      </c>
      <c r="HF7" s="452" t="s">
        <v>287</v>
      </c>
      <c r="HG7" s="452" t="s">
        <v>287</v>
      </c>
      <c r="HH7" s="452" t="s">
        <v>287</v>
      </c>
      <c r="HI7" s="452" t="s">
        <v>287</v>
      </c>
      <c r="HJ7" s="452" t="s">
        <v>287</v>
      </c>
      <c r="HK7" s="452" t="s">
        <v>287</v>
      </c>
      <c r="HL7" s="452" t="s">
        <v>287</v>
      </c>
      <c r="HM7" s="452" t="s">
        <v>287</v>
      </c>
      <c r="HN7" s="452" t="s">
        <v>287</v>
      </c>
      <c r="HO7" s="452" t="s">
        <v>287</v>
      </c>
      <c r="HP7" s="452" t="s">
        <v>287</v>
      </c>
    </row>
    <row r="8" spans="1:224" x14ac:dyDescent="0.35">
      <c r="A8" s="276">
        <v>44196</v>
      </c>
      <c r="B8" s="25" t="s">
        <v>813</v>
      </c>
      <c r="C8" s="25" t="s">
        <v>1</v>
      </c>
      <c r="D8" s="25" t="s">
        <v>871</v>
      </c>
      <c r="E8" s="288">
        <v>10000000</v>
      </c>
      <c r="F8" s="452" t="s">
        <v>287</v>
      </c>
      <c r="G8" s="452" t="s">
        <v>287</v>
      </c>
      <c r="H8" s="277">
        <v>27000000</v>
      </c>
      <c r="I8" s="288">
        <v>35713103.439999998</v>
      </c>
      <c r="J8" s="452" t="s">
        <v>287</v>
      </c>
      <c r="K8" s="452" t="s">
        <v>287</v>
      </c>
      <c r="L8" s="452" t="s">
        <v>287</v>
      </c>
      <c r="M8" s="452" t="s">
        <v>287</v>
      </c>
      <c r="N8" s="452" t="s">
        <v>287</v>
      </c>
      <c r="O8" s="452" t="s">
        <v>287</v>
      </c>
      <c r="P8" s="452" t="s">
        <v>287</v>
      </c>
      <c r="Q8" s="452" t="s">
        <v>287</v>
      </c>
      <c r="R8" s="452" t="s">
        <v>287</v>
      </c>
      <c r="S8" s="452" t="s">
        <v>287</v>
      </c>
      <c r="T8" s="452" t="s">
        <v>287</v>
      </c>
      <c r="U8" s="452" t="s">
        <v>287</v>
      </c>
      <c r="V8" s="452" t="s">
        <v>287</v>
      </c>
      <c r="W8" s="452" t="s">
        <v>287</v>
      </c>
      <c r="X8" s="452" t="s">
        <v>287</v>
      </c>
      <c r="Y8" s="452" t="s">
        <v>287</v>
      </c>
      <c r="Z8" s="452" t="s">
        <v>287</v>
      </c>
      <c r="AA8" s="452" t="s">
        <v>287</v>
      </c>
      <c r="AB8" s="452" t="s">
        <v>287</v>
      </c>
      <c r="AC8" s="452" t="s">
        <v>287</v>
      </c>
      <c r="AD8" s="452" t="s">
        <v>287</v>
      </c>
      <c r="AE8" t="s">
        <v>305</v>
      </c>
      <c r="AF8" s="453" t="s">
        <v>1014</v>
      </c>
      <c r="AG8" s="452" t="s">
        <v>287</v>
      </c>
      <c r="AH8" s="452" t="s">
        <v>287</v>
      </c>
      <c r="AI8" s="452" t="s">
        <v>287</v>
      </c>
      <c r="AJ8" s="452" t="s">
        <v>287</v>
      </c>
      <c r="AK8" s="452" t="s">
        <v>287</v>
      </c>
      <c r="AL8" s="452" t="s">
        <v>287</v>
      </c>
      <c r="AM8" s="452" t="s">
        <v>287</v>
      </c>
      <c r="AN8" s="452" t="s">
        <v>287</v>
      </c>
      <c r="AO8" s="452" t="s">
        <v>287</v>
      </c>
      <c r="AP8" s="452" t="s">
        <v>287</v>
      </c>
      <c r="AQ8" s="452" t="s">
        <v>287</v>
      </c>
      <c r="AR8" s="452" t="s">
        <v>287</v>
      </c>
      <c r="AS8" s="288" t="s">
        <v>887</v>
      </c>
      <c r="AT8" s="288" t="s">
        <v>873</v>
      </c>
      <c r="AU8" s="282">
        <v>0.99</v>
      </c>
      <c r="AV8" s="288" t="s">
        <v>874</v>
      </c>
      <c r="AW8" s="288" t="s">
        <v>875</v>
      </c>
      <c r="AX8" s="25">
        <v>0</v>
      </c>
      <c r="AY8" s="452" t="s">
        <v>287</v>
      </c>
      <c r="AZ8" s="452" t="s">
        <v>287</v>
      </c>
      <c r="BA8" s="452" t="s">
        <v>287</v>
      </c>
      <c r="BB8" s="452" t="s">
        <v>287</v>
      </c>
      <c r="BC8" s="452" t="s">
        <v>287</v>
      </c>
      <c r="BD8" s="452" t="s">
        <v>287</v>
      </c>
      <c r="BE8" s="452" t="s">
        <v>287</v>
      </c>
      <c r="BF8" s="452" t="s">
        <v>287</v>
      </c>
      <c r="BG8" s="452" t="s">
        <v>287</v>
      </c>
      <c r="BH8" s="452" t="s">
        <v>287</v>
      </c>
      <c r="BI8" s="452" t="s">
        <v>287</v>
      </c>
      <c r="BJ8" s="452" t="s">
        <v>287</v>
      </c>
      <c r="BK8" s="452" t="s">
        <v>287</v>
      </c>
      <c r="BL8" s="452" t="s">
        <v>287</v>
      </c>
      <c r="BM8" s="452" t="s">
        <v>287</v>
      </c>
      <c r="BN8" s="452" t="s">
        <v>287</v>
      </c>
      <c r="BO8" s="452" t="s">
        <v>287</v>
      </c>
      <c r="BP8" s="452" t="s">
        <v>287</v>
      </c>
      <c r="BQ8" s="452" t="s">
        <v>287</v>
      </c>
      <c r="BR8" s="281" t="s">
        <v>890</v>
      </c>
      <c r="BS8" s="287" t="s">
        <v>877</v>
      </c>
      <c r="BT8" s="287">
        <v>40935</v>
      </c>
      <c r="BU8" s="287" t="s">
        <v>878</v>
      </c>
      <c r="BV8" s="287">
        <v>40935</v>
      </c>
      <c r="BW8" s="282">
        <v>0.99</v>
      </c>
      <c r="BX8" s="287">
        <v>40935</v>
      </c>
      <c r="BY8" s="288" t="s">
        <v>879</v>
      </c>
      <c r="BZ8" s="287">
        <v>40935</v>
      </c>
      <c r="CA8" s="452" t="s">
        <v>287</v>
      </c>
      <c r="CB8" s="452" t="s">
        <v>287</v>
      </c>
      <c r="CC8" s="288" t="s">
        <v>874</v>
      </c>
      <c r="CD8" s="287">
        <v>40935</v>
      </c>
      <c r="CE8" s="293" t="s">
        <v>891</v>
      </c>
      <c r="CF8" s="287" t="s">
        <v>300</v>
      </c>
      <c r="CG8" s="287">
        <v>40935</v>
      </c>
      <c r="CH8" s="452" t="s">
        <v>287</v>
      </c>
      <c r="CI8" s="454" t="s">
        <v>1014</v>
      </c>
      <c r="CJ8" s="287" t="s">
        <v>880</v>
      </c>
      <c r="CK8" s="452" t="s">
        <v>287</v>
      </c>
      <c r="CL8" s="452" t="s">
        <v>287</v>
      </c>
      <c r="CM8" s="452" t="s">
        <v>287</v>
      </c>
      <c r="CN8" s="452" t="s">
        <v>287</v>
      </c>
      <c r="CO8" s="452" t="s">
        <v>287</v>
      </c>
      <c r="CP8" s="452" t="s">
        <v>287</v>
      </c>
      <c r="CQ8" s="452" t="s">
        <v>287</v>
      </c>
      <c r="CR8" s="25" t="s">
        <v>305</v>
      </c>
      <c r="CS8" s="283">
        <v>10000000</v>
      </c>
      <c r="CT8" s="284">
        <v>0</v>
      </c>
      <c r="CU8" s="284">
        <v>0</v>
      </c>
      <c r="CV8" s="279">
        <v>1728659538.6210001</v>
      </c>
      <c r="CW8" s="284">
        <v>0</v>
      </c>
      <c r="CX8" s="283">
        <v>190170000</v>
      </c>
      <c r="CY8" s="284">
        <v>0</v>
      </c>
      <c r="CZ8" s="284">
        <v>0</v>
      </c>
      <c r="DA8" t="s">
        <v>881</v>
      </c>
      <c r="DB8" t="s">
        <v>882</v>
      </c>
      <c r="DC8" t="s">
        <v>718</v>
      </c>
      <c r="DD8" s="452" t="s">
        <v>287</v>
      </c>
      <c r="DE8" s="452" t="s">
        <v>287</v>
      </c>
      <c r="DF8" s="452" t="s">
        <v>287</v>
      </c>
      <c r="DG8" s="288">
        <v>300000000</v>
      </c>
      <c r="DH8" s="452" t="s">
        <v>287</v>
      </c>
      <c r="DI8" s="452" t="s">
        <v>287</v>
      </c>
      <c r="DJ8" s="452" t="s">
        <v>287</v>
      </c>
      <c r="DK8" s="452" t="s">
        <v>287</v>
      </c>
      <c r="DL8" s="452" t="s">
        <v>287</v>
      </c>
      <c r="DM8" s="452" t="s">
        <v>287</v>
      </c>
      <c r="DN8" s="452" t="s">
        <v>287</v>
      </c>
      <c r="DO8" s="452" t="s">
        <v>287</v>
      </c>
      <c r="DP8" s="452" t="s">
        <v>287</v>
      </c>
      <c r="DQ8" s="452" t="s">
        <v>287</v>
      </c>
      <c r="DR8" s="452" t="s">
        <v>287</v>
      </c>
      <c r="DS8" s="452" t="s">
        <v>287</v>
      </c>
      <c r="DT8" s="452" t="s">
        <v>287</v>
      </c>
      <c r="DU8" s="452" t="s">
        <v>287</v>
      </c>
      <c r="DV8" s="452" t="s">
        <v>287</v>
      </c>
      <c r="DW8" s="452" t="s">
        <v>287</v>
      </c>
      <c r="DX8" s="452" t="s">
        <v>287</v>
      </c>
      <c r="DY8" s="452" t="s">
        <v>287</v>
      </c>
      <c r="DZ8" s="279">
        <v>47358894</v>
      </c>
      <c r="EA8" s="279">
        <v>7671816</v>
      </c>
      <c r="EB8" s="279">
        <v>31492388</v>
      </c>
      <c r="EC8" s="279">
        <v>15343632</v>
      </c>
      <c r="ED8" s="279">
        <v>12221396</v>
      </c>
      <c r="EE8" s="279">
        <v>1354407555</v>
      </c>
      <c r="EF8" s="279">
        <v>1305057506</v>
      </c>
      <c r="EG8" t="s">
        <v>883</v>
      </c>
      <c r="EH8" s="452" t="s">
        <v>287</v>
      </c>
      <c r="EI8" s="285">
        <v>0.57690391722596579</v>
      </c>
      <c r="EJ8" s="285">
        <v>0.30799680862562723</v>
      </c>
      <c r="EK8" s="452" t="s">
        <v>287</v>
      </c>
      <c r="EL8" s="279">
        <v>1948640514.46</v>
      </c>
      <c r="EM8" s="280">
        <v>0.99490000000000001</v>
      </c>
      <c r="EN8" s="280">
        <v>5.1000000000000004E-3</v>
      </c>
      <c r="EO8" s="452" t="s">
        <v>287</v>
      </c>
      <c r="EP8" s="452" t="s">
        <v>287</v>
      </c>
      <c r="EQ8" s="452" t="s">
        <v>287</v>
      </c>
      <c r="ER8" s="280">
        <v>0.99490000000000001</v>
      </c>
      <c r="ES8" s="452" t="s">
        <v>287</v>
      </c>
      <c r="ET8" s="452" t="s">
        <v>287</v>
      </c>
      <c r="EU8" s="452" t="s">
        <v>287</v>
      </c>
      <c r="EV8" s="452" t="s">
        <v>287</v>
      </c>
      <c r="EW8" s="452" t="s">
        <v>287</v>
      </c>
      <c r="EX8" s="452" t="s">
        <v>287</v>
      </c>
      <c r="EY8" s="452" t="s">
        <v>287</v>
      </c>
      <c r="EZ8" s="452" t="s">
        <v>287</v>
      </c>
      <c r="FA8" s="452" t="s">
        <v>287</v>
      </c>
      <c r="FB8" s="452" t="s">
        <v>287</v>
      </c>
      <c r="FC8" s="452" t="s">
        <v>287</v>
      </c>
      <c r="FD8" s="452" t="s">
        <v>287</v>
      </c>
      <c r="FE8" s="452" t="s">
        <v>287</v>
      </c>
      <c r="FF8" s="452" t="s">
        <v>287</v>
      </c>
      <c r="FG8" s="452" t="s">
        <v>287</v>
      </c>
      <c r="FH8" s="452" t="s">
        <v>287</v>
      </c>
      <c r="FI8" s="294">
        <v>0.996</v>
      </c>
      <c r="FJ8" s="294">
        <v>1</v>
      </c>
      <c r="FK8">
        <v>0</v>
      </c>
      <c r="FL8" s="25">
        <v>0</v>
      </c>
      <c r="FM8" s="454" t="s">
        <v>1015</v>
      </c>
      <c r="FN8">
        <v>16</v>
      </c>
      <c r="FO8">
        <v>1</v>
      </c>
      <c r="FP8">
        <v>20</v>
      </c>
      <c r="FQ8" s="452" t="s">
        <v>287</v>
      </c>
      <c r="FR8" s="452" t="s">
        <v>287</v>
      </c>
      <c r="FS8" s="452" t="s">
        <v>287</v>
      </c>
      <c r="FT8" s="452" t="s">
        <v>287</v>
      </c>
      <c r="FU8" s="452" t="s">
        <v>287</v>
      </c>
      <c r="FV8" s="452" t="s">
        <v>287</v>
      </c>
      <c r="FW8" s="280">
        <v>0.13669999999999999</v>
      </c>
      <c r="FX8" s="280">
        <v>0.29520000000000002</v>
      </c>
      <c r="FY8" s="452" t="s">
        <v>287</v>
      </c>
      <c r="FZ8" s="452" t="s">
        <v>287</v>
      </c>
      <c r="GA8" s="452" t="s">
        <v>287</v>
      </c>
      <c r="GB8" s="452" t="s">
        <v>287</v>
      </c>
      <c r="GC8" s="452" t="s">
        <v>287</v>
      </c>
      <c r="GD8" s="452" t="s">
        <v>287</v>
      </c>
      <c r="GE8" s="452" t="s">
        <v>287</v>
      </c>
      <c r="GF8" s="452" t="s">
        <v>287</v>
      </c>
      <c r="GG8" s="452" t="s">
        <v>287</v>
      </c>
      <c r="GH8" s="452" t="s">
        <v>287</v>
      </c>
      <c r="GI8" s="292">
        <v>0.46883219427093287</v>
      </c>
      <c r="GJ8" s="292">
        <v>0.46883219427093287</v>
      </c>
      <c r="GK8" s="452" t="s">
        <v>287</v>
      </c>
      <c r="GL8" s="452" t="s">
        <v>287</v>
      </c>
      <c r="GM8" s="452" t="s">
        <v>287</v>
      </c>
      <c r="GN8" s="452" t="s">
        <v>287</v>
      </c>
      <c r="GO8" s="452" t="s">
        <v>287</v>
      </c>
      <c r="GP8" s="452" t="s">
        <v>287</v>
      </c>
      <c r="GQ8" s="452" t="s">
        <v>287</v>
      </c>
      <c r="GR8" s="452" t="s">
        <v>287</v>
      </c>
      <c r="GS8" s="452" t="s">
        <v>287</v>
      </c>
      <c r="GT8" s="452" t="s">
        <v>287</v>
      </c>
      <c r="GU8" s="452" t="s">
        <v>287</v>
      </c>
      <c r="GV8" s="452" t="s">
        <v>287</v>
      </c>
      <c r="GW8" s="452" t="s">
        <v>287</v>
      </c>
      <c r="GX8" s="452" t="s">
        <v>287</v>
      </c>
      <c r="GY8" s="452" t="s">
        <v>287</v>
      </c>
      <c r="GZ8" s="452" t="s">
        <v>287</v>
      </c>
      <c r="HA8" s="452" t="s">
        <v>287</v>
      </c>
      <c r="HB8" s="452" t="s">
        <v>287</v>
      </c>
      <c r="HC8" s="452" t="s">
        <v>287</v>
      </c>
      <c r="HD8" s="452" t="s">
        <v>287</v>
      </c>
      <c r="HE8" s="452" t="s">
        <v>287</v>
      </c>
      <c r="HF8" s="452" t="s">
        <v>287</v>
      </c>
      <c r="HG8" s="452" t="s">
        <v>287</v>
      </c>
      <c r="HH8" s="452" t="s">
        <v>287</v>
      </c>
      <c r="HI8" s="452" t="s">
        <v>287</v>
      </c>
      <c r="HJ8" s="452" t="s">
        <v>287</v>
      </c>
      <c r="HK8" s="452" t="s">
        <v>287</v>
      </c>
      <c r="HL8" s="452" t="s">
        <v>287</v>
      </c>
      <c r="HM8" s="452" t="s">
        <v>287</v>
      </c>
      <c r="HN8" s="452" t="s">
        <v>287</v>
      </c>
      <c r="HO8" s="452" t="s">
        <v>287</v>
      </c>
      <c r="HP8" s="452" t="s">
        <v>287</v>
      </c>
    </row>
    <row r="9" spans="1:224" ht="14.5" customHeight="1" x14ac:dyDescent="0.35">
      <c r="A9" s="276">
        <v>44286</v>
      </c>
      <c r="B9" s="25" t="s">
        <v>813</v>
      </c>
      <c r="C9" s="25" t="s">
        <v>1</v>
      </c>
      <c r="D9" s="25" t="s">
        <v>871</v>
      </c>
      <c r="E9" s="288">
        <v>10000000</v>
      </c>
      <c r="F9" s="452" t="s">
        <v>287</v>
      </c>
      <c r="G9" s="452" t="s">
        <v>287</v>
      </c>
      <c r="H9" s="277">
        <v>29550000</v>
      </c>
      <c r="I9" s="288">
        <v>38175237.140000001</v>
      </c>
      <c r="J9" s="452" t="s">
        <v>287</v>
      </c>
      <c r="K9" s="452" t="s">
        <v>287</v>
      </c>
      <c r="L9" s="452" t="s">
        <v>287</v>
      </c>
      <c r="M9" s="452" t="s">
        <v>287</v>
      </c>
      <c r="N9" s="452" t="s">
        <v>287</v>
      </c>
      <c r="O9" s="452" t="s">
        <v>287</v>
      </c>
      <c r="P9" s="452" t="s">
        <v>287</v>
      </c>
      <c r="Q9" s="452" t="s">
        <v>287</v>
      </c>
      <c r="R9" s="452" t="s">
        <v>287</v>
      </c>
      <c r="S9" s="452" t="s">
        <v>287</v>
      </c>
      <c r="T9" s="452" t="s">
        <v>287</v>
      </c>
      <c r="U9" s="452" t="s">
        <v>287</v>
      </c>
      <c r="V9" s="452" t="s">
        <v>287</v>
      </c>
      <c r="W9" s="452" t="s">
        <v>287</v>
      </c>
      <c r="X9" s="452" t="s">
        <v>287</v>
      </c>
      <c r="Y9" s="452" t="s">
        <v>287</v>
      </c>
      <c r="Z9" s="452" t="s">
        <v>287</v>
      </c>
      <c r="AA9" s="452" t="s">
        <v>287</v>
      </c>
      <c r="AB9" s="452" t="s">
        <v>287</v>
      </c>
      <c r="AC9" s="452" t="s">
        <v>287</v>
      </c>
      <c r="AD9" s="452" t="s">
        <v>287</v>
      </c>
      <c r="AE9" t="s">
        <v>305</v>
      </c>
      <c r="AF9" s="453" t="s">
        <v>1014</v>
      </c>
      <c r="AG9" s="452" t="s">
        <v>287</v>
      </c>
      <c r="AH9" s="452" t="s">
        <v>287</v>
      </c>
      <c r="AI9" s="452" t="s">
        <v>287</v>
      </c>
      <c r="AJ9" s="452" t="s">
        <v>287</v>
      </c>
      <c r="AK9" s="452" t="s">
        <v>287</v>
      </c>
      <c r="AL9" s="452" t="s">
        <v>287</v>
      </c>
      <c r="AM9" s="452" t="s">
        <v>287</v>
      </c>
      <c r="AN9" s="452" t="s">
        <v>287</v>
      </c>
      <c r="AO9" s="452" t="s">
        <v>287</v>
      </c>
      <c r="AP9" s="452" t="s">
        <v>287</v>
      </c>
      <c r="AQ9" s="452" t="s">
        <v>287</v>
      </c>
      <c r="AR9" s="452" t="s">
        <v>287</v>
      </c>
      <c r="AS9" s="295" t="s">
        <v>887</v>
      </c>
      <c r="AT9" s="288" t="s">
        <v>873</v>
      </c>
      <c r="AU9" s="282">
        <v>0.99</v>
      </c>
      <c r="AV9" s="288" t="s">
        <v>874</v>
      </c>
      <c r="AW9" s="288" t="s">
        <v>875</v>
      </c>
      <c r="AX9" s="25">
        <v>0</v>
      </c>
      <c r="AY9" s="452" t="s">
        <v>287</v>
      </c>
      <c r="AZ9" s="452" t="s">
        <v>287</v>
      </c>
      <c r="BA9" s="452" t="s">
        <v>287</v>
      </c>
      <c r="BB9" s="452" t="s">
        <v>287</v>
      </c>
      <c r="BC9" s="452" t="s">
        <v>287</v>
      </c>
      <c r="BD9" s="452" t="s">
        <v>287</v>
      </c>
      <c r="BE9" s="452" t="s">
        <v>287</v>
      </c>
      <c r="BF9" s="452" t="s">
        <v>287</v>
      </c>
      <c r="BG9" s="452" t="s">
        <v>287</v>
      </c>
      <c r="BH9" s="452" t="s">
        <v>287</v>
      </c>
      <c r="BI9" s="452" t="s">
        <v>287</v>
      </c>
      <c r="BJ9" s="452" t="s">
        <v>287</v>
      </c>
      <c r="BK9" s="452" t="s">
        <v>287</v>
      </c>
      <c r="BL9" s="452" t="s">
        <v>287</v>
      </c>
      <c r="BM9" s="452" t="s">
        <v>287</v>
      </c>
      <c r="BN9" s="452" t="s">
        <v>287</v>
      </c>
      <c r="BO9" s="452" t="s">
        <v>287</v>
      </c>
      <c r="BP9" s="452" t="s">
        <v>287</v>
      </c>
      <c r="BQ9" s="452" t="s">
        <v>287</v>
      </c>
      <c r="BR9" s="281" t="s">
        <v>892</v>
      </c>
      <c r="BS9" s="287" t="s">
        <v>877</v>
      </c>
      <c r="BT9" s="287">
        <v>40935</v>
      </c>
      <c r="BU9" s="287" t="s">
        <v>878</v>
      </c>
      <c r="BV9" s="287">
        <v>40935</v>
      </c>
      <c r="BW9" s="282">
        <v>0.99</v>
      </c>
      <c r="BX9" s="287">
        <v>40935</v>
      </c>
      <c r="BY9" s="288" t="s">
        <v>879</v>
      </c>
      <c r="BZ9" s="287">
        <v>40935</v>
      </c>
      <c r="CA9" s="452" t="s">
        <v>287</v>
      </c>
      <c r="CB9" s="452" t="s">
        <v>287</v>
      </c>
      <c r="CC9" s="288" t="s">
        <v>874</v>
      </c>
      <c r="CD9" s="287">
        <v>40935</v>
      </c>
      <c r="CE9" s="293" t="s">
        <v>892</v>
      </c>
      <c r="CF9" s="287" t="s">
        <v>300</v>
      </c>
      <c r="CG9" s="287">
        <v>40935</v>
      </c>
      <c r="CH9" s="452" t="s">
        <v>287</v>
      </c>
      <c r="CI9" s="454" t="s">
        <v>1014</v>
      </c>
      <c r="CJ9" s="287" t="s">
        <v>880</v>
      </c>
      <c r="CK9" s="452" t="s">
        <v>287</v>
      </c>
      <c r="CL9" s="452" t="s">
        <v>287</v>
      </c>
      <c r="CM9" s="452" t="s">
        <v>287</v>
      </c>
      <c r="CN9" s="452" t="s">
        <v>287</v>
      </c>
      <c r="CO9" s="452" t="s">
        <v>287</v>
      </c>
      <c r="CP9" s="452" t="s">
        <v>287</v>
      </c>
      <c r="CQ9" s="452" t="s">
        <v>287</v>
      </c>
      <c r="CR9" s="25" t="s">
        <v>305</v>
      </c>
      <c r="CS9" s="283">
        <v>10000000</v>
      </c>
      <c r="CT9" s="284">
        <v>0</v>
      </c>
      <c r="CU9" s="284">
        <v>0</v>
      </c>
      <c r="CV9" s="279">
        <v>2131269853.1300001</v>
      </c>
      <c r="CW9" s="284">
        <v>0</v>
      </c>
      <c r="CX9" s="283">
        <v>191460000</v>
      </c>
      <c r="CY9" s="284">
        <v>0</v>
      </c>
      <c r="CZ9" s="284">
        <v>0</v>
      </c>
      <c r="DA9" t="s">
        <v>881</v>
      </c>
      <c r="DB9" t="s">
        <v>882</v>
      </c>
      <c r="DC9" t="s">
        <v>718</v>
      </c>
      <c r="DD9" s="452" t="s">
        <v>287</v>
      </c>
      <c r="DE9" s="452" t="s">
        <v>287</v>
      </c>
      <c r="DF9" s="452" t="s">
        <v>287</v>
      </c>
      <c r="DG9" s="288">
        <v>406000000</v>
      </c>
      <c r="DH9" s="452" t="s">
        <v>287</v>
      </c>
      <c r="DI9" s="452" t="s">
        <v>287</v>
      </c>
      <c r="DJ9" s="452" t="s">
        <v>287</v>
      </c>
      <c r="DK9" s="452" t="s">
        <v>287</v>
      </c>
      <c r="DL9" s="452" t="s">
        <v>287</v>
      </c>
      <c r="DM9" s="452" t="s">
        <v>287</v>
      </c>
      <c r="DN9" s="452" t="s">
        <v>287</v>
      </c>
      <c r="DO9" s="452" t="s">
        <v>287</v>
      </c>
      <c r="DP9" s="452" t="s">
        <v>287</v>
      </c>
      <c r="DQ9" s="452" t="s">
        <v>287</v>
      </c>
      <c r="DR9" s="452" t="s">
        <v>287</v>
      </c>
      <c r="DS9" s="452" t="s">
        <v>287</v>
      </c>
      <c r="DT9" s="452" t="s">
        <v>287</v>
      </c>
      <c r="DU9" s="452" t="s">
        <v>287</v>
      </c>
      <c r="DV9" s="452" t="s">
        <v>287</v>
      </c>
      <c r="DW9" s="452" t="s">
        <v>287</v>
      </c>
      <c r="DX9" s="452" t="s">
        <v>287</v>
      </c>
      <c r="DY9" s="452" t="s">
        <v>287</v>
      </c>
      <c r="DZ9" s="279">
        <v>29984915</v>
      </c>
      <c r="EA9" s="279">
        <v>11416062</v>
      </c>
      <c r="EB9" s="279">
        <v>35633817</v>
      </c>
      <c r="EC9" s="279">
        <f>20833007+1999116</f>
        <v>22832123</v>
      </c>
      <c r="ED9" s="279">
        <v>9626021</v>
      </c>
      <c r="EE9" s="279">
        <v>1943390455</v>
      </c>
      <c r="EF9" s="279">
        <v>1913405540</v>
      </c>
      <c r="EG9" t="s">
        <v>883</v>
      </c>
      <c r="EH9" s="452" t="s">
        <v>287</v>
      </c>
      <c r="EI9" s="285">
        <v>0.68120000000000003</v>
      </c>
      <c r="EJ9" s="285">
        <v>0.25180000000000002</v>
      </c>
      <c r="EK9" s="452" t="s">
        <v>287</v>
      </c>
      <c r="EL9" s="279">
        <v>2269745179.7800002</v>
      </c>
      <c r="EM9" s="280">
        <v>0.99560000000000004</v>
      </c>
      <c r="EN9" s="280">
        <v>4.4000000000000003E-3</v>
      </c>
      <c r="EO9" s="452" t="s">
        <v>287</v>
      </c>
      <c r="EP9" s="452" t="s">
        <v>287</v>
      </c>
      <c r="EQ9" s="452" t="s">
        <v>287</v>
      </c>
      <c r="ER9" s="280">
        <v>0.99560000000000004</v>
      </c>
      <c r="ES9" s="452" t="s">
        <v>287</v>
      </c>
      <c r="ET9" s="452" t="s">
        <v>287</v>
      </c>
      <c r="EU9" s="452" t="s">
        <v>287</v>
      </c>
      <c r="EV9" s="452" t="s">
        <v>287</v>
      </c>
      <c r="EW9" s="452" t="s">
        <v>287</v>
      </c>
      <c r="EX9" s="452" t="s">
        <v>287</v>
      </c>
      <c r="EY9" s="452" t="s">
        <v>287</v>
      </c>
      <c r="EZ9" s="452" t="s">
        <v>287</v>
      </c>
      <c r="FA9" s="452" t="s">
        <v>287</v>
      </c>
      <c r="FB9" s="452" t="s">
        <v>287</v>
      </c>
      <c r="FC9" s="452" t="s">
        <v>287</v>
      </c>
      <c r="FD9" s="452" t="s">
        <v>287</v>
      </c>
      <c r="FE9" s="452" t="s">
        <v>287</v>
      </c>
      <c r="FF9" s="452" t="s">
        <v>287</v>
      </c>
      <c r="FG9" s="452" t="s">
        <v>287</v>
      </c>
      <c r="FH9" s="452" t="s">
        <v>287</v>
      </c>
      <c r="FI9" s="294">
        <v>0.996</v>
      </c>
      <c r="FJ9" s="294">
        <v>1</v>
      </c>
      <c r="FK9">
        <v>0</v>
      </c>
      <c r="FL9" s="25">
        <v>0</v>
      </c>
      <c r="FM9" s="454" t="s">
        <v>1015</v>
      </c>
      <c r="FN9">
        <v>16</v>
      </c>
      <c r="FO9">
        <v>1</v>
      </c>
      <c r="FP9">
        <v>20</v>
      </c>
      <c r="FQ9" s="452" t="s">
        <v>287</v>
      </c>
      <c r="FR9" s="452" t="s">
        <v>287</v>
      </c>
      <c r="FS9" s="452" t="s">
        <v>287</v>
      </c>
      <c r="FT9" s="452" t="s">
        <v>287</v>
      </c>
      <c r="FU9" s="452" t="s">
        <v>287</v>
      </c>
      <c r="FV9" s="452" t="s">
        <v>287</v>
      </c>
      <c r="FW9" s="280">
        <v>0.15659999999999999</v>
      </c>
      <c r="FX9" s="280">
        <v>0.317</v>
      </c>
      <c r="FY9" s="452" t="s">
        <v>287</v>
      </c>
      <c r="FZ9" s="452" t="s">
        <v>287</v>
      </c>
      <c r="GA9" s="452" t="s">
        <v>287</v>
      </c>
      <c r="GB9" s="452" t="s">
        <v>287</v>
      </c>
      <c r="GC9" s="452" t="s">
        <v>287</v>
      </c>
      <c r="GD9" s="452" t="s">
        <v>287</v>
      </c>
      <c r="GE9" s="452" t="s">
        <v>287</v>
      </c>
      <c r="GF9" s="452" t="s">
        <v>287</v>
      </c>
      <c r="GG9" s="452" t="s">
        <v>287</v>
      </c>
      <c r="GH9" s="452" t="s">
        <v>287</v>
      </c>
      <c r="GI9" s="292">
        <v>0.4496617322126214</v>
      </c>
      <c r="GJ9" s="292">
        <v>0.4496617322126214</v>
      </c>
      <c r="GK9" s="452" t="s">
        <v>287</v>
      </c>
      <c r="GL9" s="452" t="s">
        <v>287</v>
      </c>
      <c r="GM9" s="452" t="s">
        <v>287</v>
      </c>
      <c r="GN9" s="452" t="s">
        <v>287</v>
      </c>
      <c r="GO9" s="452" t="s">
        <v>287</v>
      </c>
      <c r="GP9" s="452" t="s">
        <v>287</v>
      </c>
      <c r="GQ9" s="452" t="s">
        <v>287</v>
      </c>
      <c r="GR9" s="452" t="s">
        <v>287</v>
      </c>
      <c r="GS9" s="452" t="s">
        <v>287</v>
      </c>
      <c r="GT9" s="452" t="s">
        <v>287</v>
      </c>
      <c r="GU9" s="452" t="s">
        <v>287</v>
      </c>
      <c r="GV9" s="452" t="s">
        <v>287</v>
      </c>
      <c r="GW9" s="452" t="s">
        <v>287</v>
      </c>
      <c r="GX9" s="452" t="s">
        <v>287</v>
      </c>
      <c r="GY9" s="452" t="s">
        <v>287</v>
      </c>
      <c r="GZ9" s="452" t="s">
        <v>287</v>
      </c>
      <c r="HA9" s="452" t="s">
        <v>287</v>
      </c>
      <c r="HB9" s="452" t="s">
        <v>287</v>
      </c>
      <c r="HC9" s="452" t="s">
        <v>287</v>
      </c>
      <c r="HD9" s="452" t="s">
        <v>287</v>
      </c>
      <c r="HE9" s="452" t="s">
        <v>287</v>
      </c>
      <c r="HF9" s="452" t="s">
        <v>287</v>
      </c>
      <c r="HG9" s="452" t="s">
        <v>287</v>
      </c>
      <c r="HH9" s="452" t="s">
        <v>287</v>
      </c>
      <c r="HI9" s="452" t="s">
        <v>287</v>
      </c>
      <c r="HJ9" s="452" t="s">
        <v>287</v>
      </c>
      <c r="HK9" s="452" t="s">
        <v>287</v>
      </c>
      <c r="HL9" s="452" t="s">
        <v>287</v>
      </c>
      <c r="HM9" s="452" t="s">
        <v>287</v>
      </c>
      <c r="HN9" s="452" t="s">
        <v>287</v>
      </c>
      <c r="HO9" s="452" t="s">
        <v>287</v>
      </c>
      <c r="HP9" s="452" t="s">
        <v>287</v>
      </c>
    </row>
    <row r="10" spans="1:224" ht="14.5" customHeight="1" x14ac:dyDescent="0.35">
      <c r="A10" s="276">
        <v>44377</v>
      </c>
      <c r="B10" s="25" t="s">
        <v>813</v>
      </c>
      <c r="C10" s="25" t="s">
        <v>1</v>
      </c>
      <c r="D10" s="25" t="s">
        <v>871</v>
      </c>
      <c r="E10" s="288">
        <v>10000000</v>
      </c>
      <c r="F10" s="452" t="s">
        <v>287</v>
      </c>
      <c r="G10" s="452" t="s">
        <v>287</v>
      </c>
      <c r="H10" s="277">
        <v>35000000</v>
      </c>
      <c r="I10" s="288">
        <v>41688526.420000002</v>
      </c>
      <c r="J10" s="452" t="s">
        <v>287</v>
      </c>
      <c r="K10" s="452" t="s">
        <v>287</v>
      </c>
      <c r="L10" s="452" t="s">
        <v>287</v>
      </c>
      <c r="M10" s="452" t="s">
        <v>287</v>
      </c>
      <c r="N10" s="452" t="s">
        <v>287</v>
      </c>
      <c r="O10" s="452" t="s">
        <v>287</v>
      </c>
      <c r="P10" s="452" t="s">
        <v>287</v>
      </c>
      <c r="Q10" s="452" t="s">
        <v>287</v>
      </c>
      <c r="R10" s="452" t="s">
        <v>287</v>
      </c>
      <c r="S10" s="452" t="s">
        <v>287</v>
      </c>
      <c r="T10" s="452" t="s">
        <v>287</v>
      </c>
      <c r="U10" s="452" t="s">
        <v>287</v>
      </c>
      <c r="V10" s="452" t="s">
        <v>287</v>
      </c>
      <c r="W10" s="452" t="s">
        <v>287</v>
      </c>
      <c r="X10" s="452" t="s">
        <v>287</v>
      </c>
      <c r="Y10" s="452" t="s">
        <v>287</v>
      </c>
      <c r="Z10" s="452" t="s">
        <v>287</v>
      </c>
      <c r="AA10" s="452" t="s">
        <v>287</v>
      </c>
      <c r="AB10" s="452" t="s">
        <v>287</v>
      </c>
      <c r="AC10" s="452" t="s">
        <v>287</v>
      </c>
      <c r="AD10" s="452" t="s">
        <v>287</v>
      </c>
      <c r="AE10" t="s">
        <v>305</v>
      </c>
      <c r="AF10" s="453" t="s">
        <v>1014</v>
      </c>
      <c r="AG10" s="452" t="s">
        <v>287</v>
      </c>
      <c r="AH10" s="452" t="s">
        <v>287</v>
      </c>
      <c r="AI10" s="452" t="s">
        <v>287</v>
      </c>
      <c r="AJ10" s="452" t="s">
        <v>287</v>
      </c>
      <c r="AK10" s="452" t="s">
        <v>287</v>
      </c>
      <c r="AL10" s="452" t="s">
        <v>287</v>
      </c>
      <c r="AM10" s="452" t="s">
        <v>287</v>
      </c>
      <c r="AN10" s="452" t="s">
        <v>287</v>
      </c>
      <c r="AO10" s="452" t="s">
        <v>287</v>
      </c>
      <c r="AP10" s="452" t="s">
        <v>287</v>
      </c>
      <c r="AQ10" s="452" t="s">
        <v>287</v>
      </c>
      <c r="AR10" s="452" t="s">
        <v>287</v>
      </c>
      <c r="AS10" s="295" t="s">
        <v>893</v>
      </c>
      <c r="AT10" s="295" t="s">
        <v>873</v>
      </c>
      <c r="AU10" s="282">
        <v>0.99</v>
      </c>
      <c r="AV10" s="288" t="s">
        <v>874</v>
      </c>
      <c r="AW10" s="288" t="s">
        <v>875</v>
      </c>
      <c r="AX10" s="25">
        <v>0</v>
      </c>
      <c r="AY10" s="452" t="s">
        <v>287</v>
      </c>
      <c r="AZ10" s="452" t="s">
        <v>287</v>
      </c>
      <c r="BA10" s="452" t="s">
        <v>287</v>
      </c>
      <c r="BB10" s="452" t="s">
        <v>287</v>
      </c>
      <c r="BC10" s="452" t="s">
        <v>287</v>
      </c>
      <c r="BD10" s="452" t="s">
        <v>287</v>
      </c>
      <c r="BE10" s="452" t="s">
        <v>287</v>
      </c>
      <c r="BF10" s="452" t="s">
        <v>287</v>
      </c>
      <c r="BG10" s="452" t="s">
        <v>287</v>
      </c>
      <c r="BH10" s="452" t="s">
        <v>287</v>
      </c>
      <c r="BI10" s="452" t="s">
        <v>287</v>
      </c>
      <c r="BJ10" s="452" t="s">
        <v>287</v>
      </c>
      <c r="BK10" s="452" t="s">
        <v>287</v>
      </c>
      <c r="BL10" s="452" t="s">
        <v>287</v>
      </c>
      <c r="BM10" s="452" t="s">
        <v>287</v>
      </c>
      <c r="BN10" s="452" t="s">
        <v>287</v>
      </c>
      <c r="BO10" s="452" t="s">
        <v>287</v>
      </c>
      <c r="BP10" s="452" t="s">
        <v>287</v>
      </c>
      <c r="BQ10" s="452" t="s">
        <v>287</v>
      </c>
      <c r="BR10" s="297" t="s">
        <v>894</v>
      </c>
      <c r="BS10" s="287" t="s">
        <v>877</v>
      </c>
      <c r="BT10" s="287">
        <v>40935</v>
      </c>
      <c r="BU10" s="287" t="s">
        <v>878</v>
      </c>
      <c r="BV10" s="287">
        <v>40935</v>
      </c>
      <c r="BW10" s="282">
        <v>0.99</v>
      </c>
      <c r="BX10" s="287">
        <v>40935</v>
      </c>
      <c r="BY10" s="288" t="s">
        <v>879</v>
      </c>
      <c r="BZ10" s="287">
        <v>40935</v>
      </c>
      <c r="CA10" s="452" t="s">
        <v>287</v>
      </c>
      <c r="CB10" s="452" t="s">
        <v>287</v>
      </c>
      <c r="CC10" s="288" t="s">
        <v>874</v>
      </c>
      <c r="CD10" s="287">
        <v>40935</v>
      </c>
      <c r="CE10" s="298" t="s">
        <v>894</v>
      </c>
      <c r="CF10" s="287" t="s">
        <v>895</v>
      </c>
      <c r="CG10" s="287">
        <v>40935</v>
      </c>
      <c r="CH10" s="452" t="s">
        <v>287</v>
      </c>
      <c r="CI10" s="454" t="s">
        <v>1014</v>
      </c>
      <c r="CJ10" s="287" t="s">
        <v>880</v>
      </c>
      <c r="CK10" s="452" t="s">
        <v>287</v>
      </c>
      <c r="CL10" s="452" t="s">
        <v>287</v>
      </c>
      <c r="CM10" s="452" t="s">
        <v>287</v>
      </c>
      <c r="CN10" s="452" t="s">
        <v>287</v>
      </c>
      <c r="CO10" s="452" t="s">
        <v>287</v>
      </c>
      <c r="CP10" s="452" t="s">
        <v>287</v>
      </c>
      <c r="CQ10" s="452" t="s">
        <v>287</v>
      </c>
      <c r="CR10" s="25" t="s">
        <v>305</v>
      </c>
      <c r="CS10" s="283">
        <v>10000000</v>
      </c>
      <c r="CT10" s="284">
        <v>0</v>
      </c>
      <c r="CU10" s="284">
        <v>0</v>
      </c>
      <c r="CV10" s="279">
        <v>1990914627.7</v>
      </c>
      <c r="CW10" s="284">
        <v>0</v>
      </c>
      <c r="CX10" s="283">
        <v>191520000</v>
      </c>
      <c r="CY10" s="284">
        <v>0</v>
      </c>
      <c r="CZ10" s="284">
        <v>0</v>
      </c>
      <c r="DA10" t="s">
        <v>881</v>
      </c>
      <c r="DB10" t="s">
        <v>882</v>
      </c>
      <c r="DC10" t="s">
        <v>718</v>
      </c>
      <c r="DD10" s="452" t="s">
        <v>287</v>
      </c>
      <c r="DE10" s="452" t="s">
        <v>287</v>
      </c>
      <c r="DF10" s="452" t="s">
        <v>287</v>
      </c>
      <c r="DG10" s="288">
        <v>406000000</v>
      </c>
      <c r="DH10" s="452" t="s">
        <v>287</v>
      </c>
      <c r="DI10" s="452" t="s">
        <v>287</v>
      </c>
      <c r="DJ10" s="452" t="s">
        <v>287</v>
      </c>
      <c r="DK10" s="452" t="s">
        <v>287</v>
      </c>
      <c r="DL10" s="452" t="s">
        <v>287</v>
      </c>
      <c r="DM10" s="452" t="s">
        <v>287</v>
      </c>
      <c r="DN10" s="452" t="s">
        <v>287</v>
      </c>
      <c r="DO10" s="452" t="s">
        <v>287</v>
      </c>
      <c r="DP10" s="452" t="s">
        <v>287</v>
      </c>
      <c r="DQ10" s="452" t="s">
        <v>287</v>
      </c>
      <c r="DR10" s="452" t="s">
        <v>287</v>
      </c>
      <c r="DS10" s="452" t="s">
        <v>287</v>
      </c>
      <c r="DT10" s="452" t="s">
        <v>287</v>
      </c>
      <c r="DU10" s="452" t="s">
        <v>287</v>
      </c>
      <c r="DV10" s="452" t="s">
        <v>287</v>
      </c>
      <c r="DW10" s="452" t="s">
        <v>287</v>
      </c>
      <c r="DX10" s="452" t="s">
        <v>287</v>
      </c>
      <c r="DY10" s="452" t="s">
        <v>287</v>
      </c>
      <c r="DZ10" s="279">
        <v>29984915</v>
      </c>
      <c r="EA10" s="279">
        <v>11416062</v>
      </c>
      <c r="EB10" s="279">
        <v>35633817</v>
      </c>
      <c r="EC10" s="279">
        <f>20833007+1999116</f>
        <v>22832123</v>
      </c>
      <c r="ED10" s="279">
        <v>9626021</v>
      </c>
      <c r="EE10" s="279">
        <v>1943390455</v>
      </c>
      <c r="EF10" s="279">
        <v>1913405540</v>
      </c>
      <c r="EG10" t="s">
        <v>883</v>
      </c>
      <c r="EH10" s="452" t="s">
        <v>287</v>
      </c>
      <c r="EI10" s="285">
        <v>0.68120000000000003</v>
      </c>
      <c r="EJ10" s="285">
        <v>0.25180000000000002</v>
      </c>
      <c r="EK10" s="452" t="s">
        <v>287</v>
      </c>
      <c r="EL10" s="279">
        <v>2215603068.9299998</v>
      </c>
      <c r="EM10" s="280">
        <v>0.99550000000000005</v>
      </c>
      <c r="EN10" s="280">
        <v>4.4999999999999997E-3</v>
      </c>
      <c r="EO10" s="452" t="s">
        <v>287</v>
      </c>
      <c r="EP10" s="452" t="s">
        <v>287</v>
      </c>
      <c r="EQ10" s="452" t="s">
        <v>287</v>
      </c>
      <c r="ER10" s="280">
        <v>0.99550000000000005</v>
      </c>
      <c r="ES10" s="452" t="s">
        <v>287</v>
      </c>
      <c r="ET10" s="452" t="s">
        <v>287</v>
      </c>
      <c r="EU10" s="452" t="s">
        <v>287</v>
      </c>
      <c r="EV10" s="452" t="s">
        <v>287</v>
      </c>
      <c r="EW10" s="452" t="s">
        <v>287</v>
      </c>
      <c r="EX10" s="452" t="s">
        <v>287</v>
      </c>
      <c r="EY10" s="452" t="s">
        <v>287</v>
      </c>
      <c r="EZ10" s="452" t="s">
        <v>287</v>
      </c>
      <c r="FA10" s="452" t="s">
        <v>287</v>
      </c>
      <c r="FB10" s="452" t="s">
        <v>287</v>
      </c>
      <c r="FC10" s="452" t="s">
        <v>287</v>
      </c>
      <c r="FD10" s="452" t="s">
        <v>287</v>
      </c>
      <c r="FE10" s="452" t="s">
        <v>287</v>
      </c>
      <c r="FF10" s="452" t="s">
        <v>287</v>
      </c>
      <c r="FG10" s="452" t="s">
        <v>287</v>
      </c>
      <c r="FH10" s="452" t="s">
        <v>287</v>
      </c>
      <c r="FI10" s="294">
        <v>0.998</v>
      </c>
      <c r="FJ10" s="294">
        <v>1</v>
      </c>
      <c r="FK10">
        <v>0</v>
      </c>
      <c r="FL10" s="25">
        <v>0</v>
      </c>
      <c r="FM10" s="454" t="s">
        <v>1015</v>
      </c>
      <c r="FN10">
        <v>16</v>
      </c>
      <c r="FO10">
        <v>1</v>
      </c>
      <c r="FP10">
        <v>20</v>
      </c>
      <c r="FQ10" s="452" t="s">
        <v>287</v>
      </c>
      <c r="FR10" s="452" t="s">
        <v>287</v>
      </c>
      <c r="FS10" s="452" t="s">
        <v>287</v>
      </c>
      <c r="FT10" s="452" t="s">
        <v>287</v>
      </c>
      <c r="FU10" s="452" t="s">
        <v>287</v>
      </c>
      <c r="FV10" s="452" t="s">
        <v>287</v>
      </c>
      <c r="FW10" s="280">
        <v>0.15141571428571426</v>
      </c>
      <c r="FX10" s="280">
        <v>0.25919999999999999</v>
      </c>
      <c r="FY10" s="452" t="s">
        <v>287</v>
      </c>
      <c r="FZ10" s="452" t="s">
        <v>287</v>
      </c>
      <c r="GA10" s="452" t="s">
        <v>287</v>
      </c>
      <c r="GB10" s="452" t="s">
        <v>287</v>
      </c>
      <c r="GC10" s="452" t="s">
        <v>287</v>
      </c>
      <c r="GD10" s="452" t="s">
        <v>287</v>
      </c>
      <c r="GE10" s="452" t="s">
        <v>287</v>
      </c>
      <c r="GF10" s="452" t="s">
        <v>287</v>
      </c>
      <c r="GG10" s="452" t="s">
        <v>287</v>
      </c>
      <c r="GH10" s="452" t="s">
        <v>287</v>
      </c>
      <c r="GI10" s="280">
        <v>0.46479999999999999</v>
      </c>
      <c r="GJ10" s="292">
        <v>0.46710000000000002</v>
      </c>
      <c r="GK10" s="452" t="s">
        <v>287</v>
      </c>
      <c r="GL10" s="452" t="s">
        <v>287</v>
      </c>
      <c r="GM10" s="452" t="s">
        <v>287</v>
      </c>
      <c r="GN10" s="452" t="s">
        <v>287</v>
      </c>
      <c r="GO10" s="452" t="s">
        <v>287</v>
      </c>
      <c r="GP10" s="452" t="s">
        <v>287</v>
      </c>
      <c r="GQ10" s="452" t="s">
        <v>287</v>
      </c>
      <c r="GR10" s="452" t="s">
        <v>287</v>
      </c>
      <c r="GS10" s="452" t="s">
        <v>287</v>
      </c>
      <c r="GT10" s="452" t="s">
        <v>287</v>
      </c>
      <c r="GU10" s="452" t="s">
        <v>287</v>
      </c>
      <c r="GV10" s="452" t="s">
        <v>287</v>
      </c>
      <c r="GW10" s="452" t="s">
        <v>287</v>
      </c>
      <c r="GX10" s="452" t="s">
        <v>287</v>
      </c>
      <c r="GY10" s="452" t="s">
        <v>287</v>
      </c>
      <c r="GZ10" s="452" t="s">
        <v>287</v>
      </c>
      <c r="HA10" s="452" t="s">
        <v>287</v>
      </c>
      <c r="HB10" s="452" t="s">
        <v>287</v>
      </c>
      <c r="HC10" s="452" t="s">
        <v>287</v>
      </c>
      <c r="HD10" s="452" t="s">
        <v>287</v>
      </c>
      <c r="HE10" s="452" t="s">
        <v>287</v>
      </c>
      <c r="HF10" s="452" t="s">
        <v>287</v>
      </c>
      <c r="HG10" s="452" t="s">
        <v>287</v>
      </c>
      <c r="HH10" s="452" t="s">
        <v>287</v>
      </c>
      <c r="HI10" s="452" t="s">
        <v>287</v>
      </c>
      <c r="HJ10" s="452" t="s">
        <v>287</v>
      </c>
      <c r="HK10" s="452" t="s">
        <v>287</v>
      </c>
      <c r="HL10" s="452" t="s">
        <v>287</v>
      </c>
      <c r="HM10" s="452" t="s">
        <v>287</v>
      </c>
      <c r="HN10" s="452" t="s">
        <v>287</v>
      </c>
      <c r="HO10" s="452" t="s">
        <v>287</v>
      </c>
      <c r="HP10" s="452" t="s">
        <v>287</v>
      </c>
    </row>
    <row r="11" spans="1:224" ht="14.5" customHeight="1" x14ac:dyDescent="0.35">
      <c r="A11" s="276">
        <v>44469</v>
      </c>
      <c r="B11" s="25" t="s">
        <v>813</v>
      </c>
      <c r="C11" s="25" t="s">
        <v>1</v>
      </c>
      <c r="D11" s="25" t="s">
        <v>871</v>
      </c>
      <c r="E11" s="288">
        <v>10000000</v>
      </c>
      <c r="F11" s="452" t="s">
        <v>287</v>
      </c>
      <c r="G11" s="452" t="s">
        <v>287</v>
      </c>
      <c r="H11" s="277">
        <v>35000000</v>
      </c>
      <c r="I11" s="288">
        <v>43141757.079999998</v>
      </c>
      <c r="J11" s="452" t="s">
        <v>287</v>
      </c>
      <c r="K11" s="452" t="s">
        <v>287</v>
      </c>
      <c r="L11" s="452" t="s">
        <v>287</v>
      </c>
      <c r="M11" s="452" t="s">
        <v>287</v>
      </c>
      <c r="N11" s="452" t="s">
        <v>287</v>
      </c>
      <c r="O11" s="452" t="s">
        <v>287</v>
      </c>
      <c r="P11" s="452" t="s">
        <v>287</v>
      </c>
      <c r="Q11" s="452" t="s">
        <v>287</v>
      </c>
      <c r="R11" s="452" t="s">
        <v>287</v>
      </c>
      <c r="S11" s="452" t="s">
        <v>287</v>
      </c>
      <c r="T11" s="452" t="s">
        <v>287</v>
      </c>
      <c r="U11" s="452" t="s">
        <v>287</v>
      </c>
      <c r="V11" s="452" t="s">
        <v>287</v>
      </c>
      <c r="W11" s="452" t="s">
        <v>287</v>
      </c>
      <c r="X11" s="452" t="s">
        <v>287</v>
      </c>
      <c r="Y11" s="452" t="s">
        <v>287</v>
      </c>
      <c r="Z11" s="452" t="s">
        <v>287</v>
      </c>
      <c r="AA11" s="452" t="s">
        <v>287</v>
      </c>
      <c r="AB11" s="452" t="s">
        <v>287</v>
      </c>
      <c r="AC11" s="452" t="s">
        <v>287</v>
      </c>
      <c r="AD11" s="452" t="s">
        <v>287</v>
      </c>
      <c r="AE11" t="s">
        <v>305</v>
      </c>
      <c r="AF11" s="453" t="s">
        <v>1014</v>
      </c>
      <c r="AG11" s="452" t="s">
        <v>287</v>
      </c>
      <c r="AH11" s="452" t="s">
        <v>287</v>
      </c>
      <c r="AI11" s="452" t="s">
        <v>287</v>
      </c>
      <c r="AJ11" s="452" t="s">
        <v>287</v>
      </c>
      <c r="AK11" s="452" t="s">
        <v>287</v>
      </c>
      <c r="AL11" s="452" t="s">
        <v>287</v>
      </c>
      <c r="AM11" s="452" t="s">
        <v>287</v>
      </c>
      <c r="AN11" s="452" t="s">
        <v>287</v>
      </c>
      <c r="AO11" s="452" t="s">
        <v>287</v>
      </c>
      <c r="AP11" s="452" t="s">
        <v>287</v>
      </c>
      <c r="AQ11" s="452" t="s">
        <v>287</v>
      </c>
      <c r="AR11" s="452" t="s">
        <v>287</v>
      </c>
      <c r="AS11" s="286" t="s">
        <v>896</v>
      </c>
      <c r="AT11" s="295" t="s">
        <v>873</v>
      </c>
      <c r="AU11" s="282">
        <v>0.99</v>
      </c>
      <c r="AV11" s="288" t="s">
        <v>874</v>
      </c>
      <c r="AW11" s="288" t="s">
        <v>875</v>
      </c>
      <c r="AX11" s="25">
        <v>0</v>
      </c>
      <c r="AY11" s="452" t="s">
        <v>287</v>
      </c>
      <c r="AZ11" s="452" t="s">
        <v>287</v>
      </c>
      <c r="BA11" s="452" t="s">
        <v>287</v>
      </c>
      <c r="BB11" s="452" t="s">
        <v>287</v>
      </c>
      <c r="BC11" s="452" t="s">
        <v>287</v>
      </c>
      <c r="BD11" s="452" t="s">
        <v>287</v>
      </c>
      <c r="BE11" s="452" t="s">
        <v>287</v>
      </c>
      <c r="BF11" s="452" t="s">
        <v>287</v>
      </c>
      <c r="BG11" s="452" t="s">
        <v>287</v>
      </c>
      <c r="BH11" s="452" t="s">
        <v>287</v>
      </c>
      <c r="BI11" s="452" t="s">
        <v>287</v>
      </c>
      <c r="BJ11" s="452" t="s">
        <v>287</v>
      </c>
      <c r="BK11" s="452" t="s">
        <v>287</v>
      </c>
      <c r="BL11" s="452" t="s">
        <v>287</v>
      </c>
      <c r="BM11" s="452" t="s">
        <v>287</v>
      </c>
      <c r="BN11" s="452" t="s">
        <v>287</v>
      </c>
      <c r="BO11" s="452" t="s">
        <v>287</v>
      </c>
      <c r="BP11" s="452" t="s">
        <v>287</v>
      </c>
      <c r="BQ11" s="452" t="s">
        <v>287</v>
      </c>
      <c r="BR11" s="297" t="s">
        <v>897</v>
      </c>
      <c r="BS11" s="287" t="s">
        <v>877</v>
      </c>
      <c r="BT11" s="287">
        <v>40935</v>
      </c>
      <c r="BU11" s="287" t="s">
        <v>878</v>
      </c>
      <c r="BV11" s="287">
        <v>40935</v>
      </c>
      <c r="BW11" s="282">
        <v>0.99</v>
      </c>
      <c r="BX11" s="287">
        <v>40935</v>
      </c>
      <c r="BY11" s="288" t="s">
        <v>879</v>
      </c>
      <c r="BZ11" s="287">
        <v>40935</v>
      </c>
      <c r="CA11" s="452" t="s">
        <v>287</v>
      </c>
      <c r="CB11" s="452" t="s">
        <v>287</v>
      </c>
      <c r="CC11" s="288" t="s">
        <v>874</v>
      </c>
      <c r="CD11" s="287">
        <v>40935</v>
      </c>
      <c r="CE11" s="298" t="s">
        <v>897</v>
      </c>
      <c r="CF11" s="287" t="s">
        <v>895</v>
      </c>
      <c r="CG11" s="287">
        <v>40935</v>
      </c>
      <c r="CH11" s="452" t="s">
        <v>287</v>
      </c>
      <c r="CI11" s="454" t="s">
        <v>1014</v>
      </c>
      <c r="CJ11" s="287" t="s">
        <v>880</v>
      </c>
      <c r="CK11" s="452" t="s">
        <v>287</v>
      </c>
      <c r="CL11" s="452" t="s">
        <v>287</v>
      </c>
      <c r="CM11" s="452" t="s">
        <v>287</v>
      </c>
      <c r="CN11" s="452" t="s">
        <v>287</v>
      </c>
      <c r="CO11" s="452" t="s">
        <v>287</v>
      </c>
      <c r="CP11" s="452" t="s">
        <v>287</v>
      </c>
      <c r="CQ11" s="452" t="s">
        <v>287</v>
      </c>
      <c r="CR11" s="25" t="s">
        <v>305</v>
      </c>
      <c r="CS11" s="283">
        <v>10000000</v>
      </c>
      <c r="CT11" s="284">
        <v>0</v>
      </c>
      <c r="CU11" s="284">
        <v>0</v>
      </c>
      <c r="CV11" s="279">
        <f>1930301059.14+246504661.01+9452224.78+4974067</f>
        <v>2191232011.9300003</v>
      </c>
      <c r="CW11" s="284">
        <v>0</v>
      </c>
      <c r="CX11" s="283">
        <v>191870000</v>
      </c>
      <c r="CY11" s="284">
        <v>0</v>
      </c>
      <c r="CZ11" s="284">
        <v>0</v>
      </c>
      <c r="DA11" t="s">
        <v>881</v>
      </c>
      <c r="DB11" t="s">
        <v>882</v>
      </c>
      <c r="DC11" t="s">
        <v>718</v>
      </c>
      <c r="DD11" s="452" t="s">
        <v>287</v>
      </c>
      <c r="DE11" s="452" t="s">
        <v>287</v>
      </c>
      <c r="DF11" s="452" t="s">
        <v>287</v>
      </c>
      <c r="DG11" s="288">
        <v>406000000</v>
      </c>
      <c r="DH11" s="452" t="s">
        <v>287</v>
      </c>
      <c r="DI11" s="452" t="s">
        <v>287</v>
      </c>
      <c r="DJ11" s="452" t="s">
        <v>287</v>
      </c>
      <c r="DK11" s="452" t="s">
        <v>287</v>
      </c>
      <c r="DL11" s="452" t="s">
        <v>287</v>
      </c>
      <c r="DM11" s="452" t="s">
        <v>287</v>
      </c>
      <c r="DN11" s="452" t="s">
        <v>287</v>
      </c>
      <c r="DO11" s="452" t="s">
        <v>287</v>
      </c>
      <c r="DP11" s="452" t="s">
        <v>287</v>
      </c>
      <c r="DQ11" s="452" t="s">
        <v>287</v>
      </c>
      <c r="DR11" s="452" t="s">
        <v>287</v>
      </c>
      <c r="DS11" s="452" t="s">
        <v>287</v>
      </c>
      <c r="DT11" s="452" t="s">
        <v>287</v>
      </c>
      <c r="DU11" s="452" t="s">
        <v>287</v>
      </c>
      <c r="DV11" s="452" t="s">
        <v>287</v>
      </c>
      <c r="DW11" s="452" t="s">
        <v>287</v>
      </c>
      <c r="DX11" s="452" t="s">
        <v>287</v>
      </c>
      <c r="DY11" s="452" t="s">
        <v>287</v>
      </c>
      <c r="DZ11" s="279">
        <v>29984915</v>
      </c>
      <c r="EA11" s="279">
        <v>11416062</v>
      </c>
      <c r="EB11" s="279">
        <v>35633817</v>
      </c>
      <c r="EC11" s="279">
        <f>20833007+1999116</f>
        <v>22832123</v>
      </c>
      <c r="ED11" s="279">
        <v>9626021</v>
      </c>
      <c r="EE11" s="279">
        <v>1943390455</v>
      </c>
      <c r="EF11" s="279">
        <v>1913405540</v>
      </c>
      <c r="EG11" t="s">
        <v>883</v>
      </c>
      <c r="EH11" s="452" t="s">
        <v>287</v>
      </c>
      <c r="EI11" s="285">
        <v>0.68120000000000003</v>
      </c>
      <c r="EJ11" s="285">
        <v>0.25180000000000002</v>
      </c>
      <c r="EK11" s="452" t="s">
        <v>287</v>
      </c>
      <c r="EL11" s="279">
        <v>2289015496.6300001</v>
      </c>
      <c r="EM11" s="280">
        <v>0.99570000000000003</v>
      </c>
      <c r="EN11" s="280">
        <v>4.3E-3</v>
      </c>
      <c r="EO11" s="452" t="s">
        <v>287</v>
      </c>
      <c r="EP11" s="452" t="s">
        <v>287</v>
      </c>
      <c r="EQ11" s="452" t="s">
        <v>287</v>
      </c>
      <c r="ER11" s="280">
        <v>0.99570000000000003</v>
      </c>
      <c r="ES11" s="452" t="s">
        <v>287</v>
      </c>
      <c r="ET11" s="452" t="s">
        <v>287</v>
      </c>
      <c r="EU11" s="452" t="s">
        <v>287</v>
      </c>
      <c r="EV11" s="452" t="s">
        <v>287</v>
      </c>
      <c r="EW11" s="452" t="s">
        <v>287</v>
      </c>
      <c r="EX11" s="452" t="s">
        <v>287</v>
      </c>
      <c r="EY11" s="452" t="s">
        <v>287</v>
      </c>
      <c r="EZ11" s="452" t="s">
        <v>287</v>
      </c>
      <c r="FA11" s="452" t="s">
        <v>287</v>
      </c>
      <c r="FB11" s="452" t="s">
        <v>287</v>
      </c>
      <c r="FC11" s="452" t="s">
        <v>287</v>
      </c>
      <c r="FD11" s="452" t="s">
        <v>287</v>
      </c>
      <c r="FE11" s="452" t="s">
        <v>287</v>
      </c>
      <c r="FF11" s="452" t="s">
        <v>287</v>
      </c>
      <c r="FG11" s="452" t="s">
        <v>287</v>
      </c>
      <c r="FH11" s="452" t="s">
        <v>287</v>
      </c>
      <c r="FI11" s="294">
        <v>0.998</v>
      </c>
      <c r="FJ11" s="294">
        <v>1</v>
      </c>
      <c r="FK11">
        <v>0</v>
      </c>
      <c r="FL11" s="25">
        <v>0</v>
      </c>
      <c r="FM11" s="454" t="s">
        <v>1015</v>
      </c>
      <c r="FN11">
        <v>16</v>
      </c>
      <c r="FO11">
        <v>1</v>
      </c>
      <c r="FP11">
        <v>25</v>
      </c>
      <c r="FQ11" s="452" t="s">
        <v>287</v>
      </c>
      <c r="FR11" s="452" t="s">
        <v>287</v>
      </c>
      <c r="FS11" s="452" t="s">
        <v>287</v>
      </c>
      <c r="FT11" s="452" t="s">
        <v>287</v>
      </c>
      <c r="FU11" s="452" t="s">
        <v>287</v>
      </c>
      <c r="FV11" s="452" t="s">
        <v>287</v>
      </c>
      <c r="FW11" s="280">
        <v>0.1439</v>
      </c>
      <c r="FX11" s="280">
        <v>0.33900000000000002</v>
      </c>
      <c r="FY11" s="452" t="s">
        <v>287</v>
      </c>
      <c r="FZ11" s="452" t="s">
        <v>287</v>
      </c>
      <c r="GA11" s="452" t="s">
        <v>287</v>
      </c>
      <c r="GB11" s="452" t="s">
        <v>287</v>
      </c>
      <c r="GC11" s="452" t="s">
        <v>287</v>
      </c>
      <c r="GD11" s="452" t="s">
        <v>287</v>
      </c>
      <c r="GE11" s="452" t="s">
        <v>287</v>
      </c>
      <c r="GF11" s="452" t="s">
        <v>287</v>
      </c>
      <c r="GG11" s="452" t="s">
        <v>287</v>
      </c>
      <c r="GH11" s="452" t="s">
        <v>287</v>
      </c>
      <c r="GI11" s="292">
        <v>0.46310000000000001</v>
      </c>
      <c r="GJ11" s="292">
        <v>0.46479999999999999</v>
      </c>
      <c r="GK11" s="452" t="s">
        <v>287</v>
      </c>
      <c r="GL11" s="452" t="s">
        <v>287</v>
      </c>
      <c r="GM11" s="452" t="s">
        <v>287</v>
      </c>
      <c r="GN11" s="452" t="s">
        <v>287</v>
      </c>
      <c r="GO11" s="452" t="s">
        <v>287</v>
      </c>
      <c r="GP11" s="452" t="s">
        <v>287</v>
      </c>
      <c r="GQ11" s="452" t="s">
        <v>287</v>
      </c>
      <c r="GR11" s="452" t="s">
        <v>287</v>
      </c>
      <c r="GS11" s="452" t="s">
        <v>287</v>
      </c>
      <c r="GT11" s="452" t="s">
        <v>287</v>
      </c>
      <c r="GU11" s="452" t="s">
        <v>287</v>
      </c>
      <c r="GV11" s="452" t="s">
        <v>287</v>
      </c>
      <c r="GW11" s="452" t="s">
        <v>287</v>
      </c>
      <c r="GX11" s="452" t="s">
        <v>287</v>
      </c>
      <c r="GY11" s="452" t="s">
        <v>287</v>
      </c>
      <c r="GZ11" s="452" t="s">
        <v>287</v>
      </c>
      <c r="HA11" s="452" t="s">
        <v>287</v>
      </c>
      <c r="HB11" s="452" t="s">
        <v>287</v>
      </c>
      <c r="HC11" s="452" t="s">
        <v>287</v>
      </c>
      <c r="HD11" s="452" t="s">
        <v>287</v>
      </c>
      <c r="HE11" s="452" t="s">
        <v>287</v>
      </c>
      <c r="HF11" s="452" t="s">
        <v>287</v>
      </c>
      <c r="HG11" s="452" t="s">
        <v>287</v>
      </c>
      <c r="HH11" s="452" t="s">
        <v>287</v>
      </c>
      <c r="HI11" s="452" t="s">
        <v>287</v>
      </c>
      <c r="HJ11" s="452" t="s">
        <v>287</v>
      </c>
      <c r="HK11" s="452" t="s">
        <v>287</v>
      </c>
      <c r="HL11" s="452" t="s">
        <v>287</v>
      </c>
      <c r="HM11" s="452" t="s">
        <v>287</v>
      </c>
      <c r="HN11" s="452" t="s">
        <v>287</v>
      </c>
      <c r="HO11" s="452" t="s">
        <v>287</v>
      </c>
      <c r="HP11" s="452" t="s">
        <v>287</v>
      </c>
    </row>
    <row r="12" spans="1:224" ht="16.5" customHeight="1" x14ac:dyDescent="0.35">
      <c r="A12" s="276">
        <v>44561</v>
      </c>
      <c r="B12" s="25" t="s">
        <v>813</v>
      </c>
      <c r="C12" s="25" t="s">
        <v>1</v>
      </c>
      <c r="D12" s="25" t="s">
        <v>871</v>
      </c>
      <c r="E12" s="288">
        <v>10000000</v>
      </c>
      <c r="F12" s="452" t="s">
        <v>287</v>
      </c>
      <c r="G12" s="452" t="s">
        <v>287</v>
      </c>
      <c r="H12" s="277">
        <v>35000000</v>
      </c>
      <c r="I12" s="288">
        <v>43167161.189999998</v>
      </c>
      <c r="J12" s="452" t="s">
        <v>287</v>
      </c>
      <c r="K12" s="452" t="s">
        <v>287</v>
      </c>
      <c r="L12" s="452" t="s">
        <v>287</v>
      </c>
      <c r="M12" s="452" t="s">
        <v>287</v>
      </c>
      <c r="N12" s="452" t="s">
        <v>287</v>
      </c>
      <c r="O12" s="452" t="s">
        <v>287</v>
      </c>
      <c r="P12" s="452" t="s">
        <v>287</v>
      </c>
      <c r="Q12" s="452" t="s">
        <v>287</v>
      </c>
      <c r="R12" s="452" t="s">
        <v>287</v>
      </c>
      <c r="S12" s="452" t="s">
        <v>287</v>
      </c>
      <c r="T12" s="452" t="s">
        <v>287</v>
      </c>
      <c r="U12" s="452" t="s">
        <v>287</v>
      </c>
      <c r="V12" s="452" t="s">
        <v>287</v>
      </c>
      <c r="W12" s="452" t="s">
        <v>287</v>
      </c>
      <c r="X12" s="452" t="s">
        <v>287</v>
      </c>
      <c r="Y12" s="452" t="s">
        <v>287</v>
      </c>
      <c r="Z12" s="452" t="s">
        <v>287</v>
      </c>
      <c r="AA12" s="452" t="s">
        <v>287</v>
      </c>
      <c r="AB12" s="452" t="s">
        <v>287</v>
      </c>
      <c r="AC12" s="452" t="s">
        <v>287</v>
      </c>
      <c r="AD12" s="452" t="s">
        <v>287</v>
      </c>
      <c r="AE12" t="s">
        <v>305</v>
      </c>
      <c r="AF12" s="453" t="s">
        <v>1014</v>
      </c>
      <c r="AG12" s="452" t="s">
        <v>287</v>
      </c>
      <c r="AH12" s="452" t="s">
        <v>287</v>
      </c>
      <c r="AI12" s="452" t="s">
        <v>287</v>
      </c>
      <c r="AJ12" s="452" t="s">
        <v>287</v>
      </c>
      <c r="AK12" s="452" t="s">
        <v>287</v>
      </c>
      <c r="AL12" s="452" t="s">
        <v>287</v>
      </c>
      <c r="AM12" s="452" t="s">
        <v>287</v>
      </c>
      <c r="AN12" s="452" t="s">
        <v>287</v>
      </c>
      <c r="AO12" s="452" t="s">
        <v>287</v>
      </c>
      <c r="AP12" s="452" t="s">
        <v>287</v>
      </c>
      <c r="AQ12" s="452" t="s">
        <v>287</v>
      </c>
      <c r="AR12" s="452" t="s">
        <v>287</v>
      </c>
      <c r="AS12" s="286" t="s">
        <v>893</v>
      </c>
      <c r="AT12" s="295" t="s">
        <v>873</v>
      </c>
      <c r="AU12" s="282">
        <v>0.99</v>
      </c>
      <c r="AV12" s="288" t="s">
        <v>874</v>
      </c>
      <c r="AW12" s="288" t="s">
        <v>993</v>
      </c>
      <c r="AX12" s="25">
        <v>0</v>
      </c>
      <c r="AY12" s="452" t="s">
        <v>287</v>
      </c>
      <c r="AZ12" s="452" t="s">
        <v>287</v>
      </c>
      <c r="BA12" s="452" t="s">
        <v>287</v>
      </c>
      <c r="BB12" s="452" t="s">
        <v>287</v>
      </c>
      <c r="BC12" s="452" t="s">
        <v>287</v>
      </c>
      <c r="BD12" s="452" t="s">
        <v>287</v>
      </c>
      <c r="BE12" s="452" t="s">
        <v>287</v>
      </c>
      <c r="BF12" s="452" t="s">
        <v>287</v>
      </c>
      <c r="BG12" s="452" t="s">
        <v>287</v>
      </c>
      <c r="BH12" s="452" t="s">
        <v>287</v>
      </c>
      <c r="BI12" s="452" t="s">
        <v>287</v>
      </c>
      <c r="BJ12" s="452" t="s">
        <v>287</v>
      </c>
      <c r="BK12" s="452" t="s">
        <v>287</v>
      </c>
      <c r="BL12" s="452" t="s">
        <v>287</v>
      </c>
      <c r="BM12" s="452" t="s">
        <v>287</v>
      </c>
      <c r="BN12" s="452" t="s">
        <v>287</v>
      </c>
      <c r="BO12" s="452" t="s">
        <v>287</v>
      </c>
      <c r="BP12" s="452" t="s">
        <v>287</v>
      </c>
      <c r="BQ12" s="452" t="s">
        <v>287</v>
      </c>
      <c r="BR12" s="297" t="s">
        <v>994</v>
      </c>
      <c r="BS12" s="373" t="s">
        <v>995</v>
      </c>
      <c r="BT12" s="276">
        <v>44470</v>
      </c>
      <c r="BU12" s="287" t="s">
        <v>878</v>
      </c>
      <c r="BV12" s="287">
        <v>40935</v>
      </c>
      <c r="BW12" s="282">
        <v>0.99</v>
      </c>
      <c r="BX12" s="287">
        <v>40935</v>
      </c>
      <c r="BY12" s="288" t="s">
        <v>996</v>
      </c>
      <c r="BZ12" s="276">
        <v>44470</v>
      </c>
      <c r="CA12" s="295" t="s">
        <v>997</v>
      </c>
      <c r="CB12" s="276">
        <v>44441</v>
      </c>
      <c r="CC12" s="288" t="s">
        <v>998</v>
      </c>
      <c r="CD12" s="276">
        <v>44470</v>
      </c>
      <c r="CE12" s="297" t="s">
        <v>994</v>
      </c>
      <c r="CF12" s="287" t="s">
        <v>895</v>
      </c>
      <c r="CG12" s="287">
        <v>40935</v>
      </c>
      <c r="CH12" s="452" t="s">
        <v>287</v>
      </c>
      <c r="CI12" s="454" t="s">
        <v>1014</v>
      </c>
      <c r="CJ12" s="287" t="s">
        <v>880</v>
      </c>
      <c r="CK12" s="452" t="s">
        <v>287</v>
      </c>
      <c r="CL12" s="452" t="s">
        <v>287</v>
      </c>
      <c r="CM12" s="452" t="s">
        <v>287</v>
      </c>
      <c r="CN12" s="452" t="s">
        <v>287</v>
      </c>
      <c r="CO12" s="452" t="s">
        <v>287</v>
      </c>
      <c r="CP12" s="452" t="s">
        <v>287</v>
      </c>
      <c r="CQ12" s="452" t="s">
        <v>287</v>
      </c>
      <c r="CR12" s="25" t="s">
        <v>305</v>
      </c>
      <c r="CS12" s="283">
        <v>23113.17</v>
      </c>
      <c r="CT12" s="284">
        <v>0</v>
      </c>
      <c r="CU12" s="284">
        <v>0</v>
      </c>
      <c r="CV12" s="279">
        <v>3114286866.7600002</v>
      </c>
      <c r="CW12" s="284">
        <v>0</v>
      </c>
      <c r="CX12" s="283">
        <v>191650000</v>
      </c>
      <c r="CY12" s="284">
        <v>0</v>
      </c>
      <c r="CZ12" s="284">
        <v>0</v>
      </c>
      <c r="DA12" t="s">
        <v>881</v>
      </c>
      <c r="DB12" t="s">
        <v>882</v>
      </c>
      <c r="DC12" t="s">
        <v>718</v>
      </c>
      <c r="DD12" s="452" t="s">
        <v>287</v>
      </c>
      <c r="DE12" s="452" t="s">
        <v>287</v>
      </c>
      <c r="DF12" s="452" t="s">
        <v>287</v>
      </c>
      <c r="DG12" s="288">
        <v>406000000</v>
      </c>
      <c r="DH12" s="452" t="s">
        <v>287</v>
      </c>
      <c r="DI12" s="452" t="s">
        <v>287</v>
      </c>
      <c r="DJ12" s="452" t="s">
        <v>287</v>
      </c>
      <c r="DK12" s="452" t="s">
        <v>287</v>
      </c>
      <c r="DL12" s="452" t="s">
        <v>287</v>
      </c>
      <c r="DM12" s="452" t="s">
        <v>287</v>
      </c>
      <c r="DN12" s="452" t="s">
        <v>287</v>
      </c>
      <c r="DO12" s="452" t="s">
        <v>287</v>
      </c>
      <c r="DP12" s="452" t="s">
        <v>287</v>
      </c>
      <c r="DQ12" s="452" t="s">
        <v>287</v>
      </c>
      <c r="DR12" s="452" t="s">
        <v>287</v>
      </c>
      <c r="DS12" s="452" t="s">
        <v>287</v>
      </c>
      <c r="DT12" s="452" t="s">
        <v>287</v>
      </c>
      <c r="DU12" s="452" t="s">
        <v>287</v>
      </c>
      <c r="DV12" s="452" t="s">
        <v>287</v>
      </c>
      <c r="DW12" s="452" t="s">
        <v>287</v>
      </c>
      <c r="DX12" s="452" t="s">
        <v>287</v>
      </c>
      <c r="DY12" s="452" t="s">
        <v>287</v>
      </c>
      <c r="DZ12" s="279">
        <v>29984915</v>
      </c>
      <c r="EA12" s="279">
        <v>11416062</v>
      </c>
      <c r="EB12" s="279">
        <v>35633817</v>
      </c>
      <c r="EC12" s="279">
        <v>22832123</v>
      </c>
      <c r="ED12" s="279">
        <v>9626021</v>
      </c>
      <c r="EE12" s="279">
        <v>1943390455</v>
      </c>
      <c r="EF12" s="279">
        <v>1913405540</v>
      </c>
      <c r="EG12" t="s">
        <v>883</v>
      </c>
      <c r="EH12" s="452" t="s">
        <v>287</v>
      </c>
      <c r="EI12" s="285">
        <v>0.68120000000000003</v>
      </c>
      <c r="EJ12" s="285">
        <v>0.25180000000000002</v>
      </c>
      <c r="EK12" s="452" t="s">
        <v>287</v>
      </c>
      <c r="EL12" s="279">
        <v>3348903830.1200004</v>
      </c>
      <c r="EM12" s="280">
        <v>0.99990000000000001</v>
      </c>
      <c r="EN12" s="280">
        <v>1E-4</v>
      </c>
      <c r="EO12" s="452" t="s">
        <v>287</v>
      </c>
      <c r="EP12" s="452" t="s">
        <v>287</v>
      </c>
      <c r="EQ12" s="452" t="s">
        <v>287</v>
      </c>
      <c r="ER12" s="280">
        <v>0.99990000000000001</v>
      </c>
      <c r="ES12" s="452" t="s">
        <v>287</v>
      </c>
      <c r="ET12" s="452" t="s">
        <v>287</v>
      </c>
      <c r="EU12" s="452" t="s">
        <v>287</v>
      </c>
      <c r="EV12" s="452" t="s">
        <v>287</v>
      </c>
      <c r="EW12" s="452" t="s">
        <v>287</v>
      </c>
      <c r="EX12" s="452" t="s">
        <v>287</v>
      </c>
      <c r="EY12" s="452" t="s">
        <v>287</v>
      </c>
      <c r="EZ12" s="452" t="s">
        <v>287</v>
      </c>
      <c r="FA12" s="452" t="s">
        <v>287</v>
      </c>
      <c r="FB12" s="452" t="s">
        <v>287</v>
      </c>
      <c r="FC12" s="452" t="s">
        <v>287</v>
      </c>
      <c r="FD12" s="452" t="s">
        <v>287</v>
      </c>
      <c r="FE12" s="452" t="s">
        <v>287</v>
      </c>
      <c r="FF12" s="452" t="s">
        <v>287</v>
      </c>
      <c r="FG12" s="452" t="s">
        <v>287</v>
      </c>
      <c r="FH12" s="452" t="s">
        <v>287</v>
      </c>
      <c r="FI12" s="294">
        <v>0.998</v>
      </c>
      <c r="FJ12" s="294">
        <v>1</v>
      </c>
      <c r="FK12">
        <v>0</v>
      </c>
      <c r="FL12" s="25">
        <v>0</v>
      </c>
      <c r="FM12" s="454" t="s">
        <v>1015</v>
      </c>
      <c r="FN12">
        <v>16</v>
      </c>
      <c r="FO12">
        <v>1</v>
      </c>
      <c r="FP12">
        <v>28</v>
      </c>
      <c r="FQ12" s="452" t="s">
        <v>287</v>
      </c>
      <c r="FR12" s="452" t="s">
        <v>287</v>
      </c>
      <c r="FS12" s="452" t="s">
        <v>287</v>
      </c>
      <c r="FT12" s="452" t="s">
        <v>287</v>
      </c>
      <c r="FU12" s="452" t="s">
        <v>287</v>
      </c>
      <c r="FV12" s="452" t="s">
        <v>287</v>
      </c>
      <c r="FW12" s="280">
        <v>0.1283</v>
      </c>
      <c r="FX12" s="280">
        <v>0.2863</v>
      </c>
      <c r="FY12" s="452" t="s">
        <v>287</v>
      </c>
      <c r="FZ12" s="452" t="s">
        <v>287</v>
      </c>
      <c r="GA12" s="452" t="s">
        <v>287</v>
      </c>
      <c r="GB12" s="452" t="s">
        <v>287</v>
      </c>
      <c r="GC12" s="452" t="s">
        <v>287</v>
      </c>
      <c r="GD12" s="452" t="s">
        <v>287</v>
      </c>
      <c r="GE12" s="452" t="s">
        <v>287</v>
      </c>
      <c r="GF12" s="452" t="s">
        <v>287</v>
      </c>
      <c r="GG12" s="452" t="s">
        <v>287</v>
      </c>
      <c r="GH12" s="452" t="s">
        <v>287</v>
      </c>
      <c r="GI12" s="292">
        <v>0.46529999999999999</v>
      </c>
      <c r="GJ12" s="292">
        <v>0.47220000000000001</v>
      </c>
      <c r="GK12" s="452" t="s">
        <v>287</v>
      </c>
      <c r="GL12" s="452" t="s">
        <v>287</v>
      </c>
      <c r="GM12" s="452" t="s">
        <v>287</v>
      </c>
      <c r="GN12" s="452" t="s">
        <v>287</v>
      </c>
      <c r="GO12" s="452" t="s">
        <v>287</v>
      </c>
      <c r="GP12" s="452" t="s">
        <v>287</v>
      </c>
      <c r="GQ12" s="452" t="s">
        <v>287</v>
      </c>
      <c r="GR12" s="452" t="s">
        <v>287</v>
      </c>
      <c r="GS12" s="452" t="s">
        <v>287</v>
      </c>
      <c r="GT12" s="452" t="s">
        <v>287</v>
      </c>
      <c r="GU12" s="452" t="s">
        <v>287</v>
      </c>
      <c r="GV12" s="452" t="s">
        <v>287</v>
      </c>
      <c r="GW12" s="452" t="s">
        <v>287</v>
      </c>
      <c r="GX12" s="452" t="s">
        <v>287</v>
      </c>
      <c r="GY12" s="452" t="s">
        <v>287</v>
      </c>
      <c r="GZ12" s="452" t="s">
        <v>287</v>
      </c>
      <c r="HA12" s="452" t="s">
        <v>287</v>
      </c>
      <c r="HB12" s="452" t="s">
        <v>287</v>
      </c>
      <c r="HC12" s="452" t="s">
        <v>287</v>
      </c>
      <c r="HD12" s="452" t="s">
        <v>287</v>
      </c>
      <c r="HE12" s="452" t="s">
        <v>287</v>
      </c>
      <c r="HF12" s="452" t="s">
        <v>287</v>
      </c>
      <c r="HG12" s="452" t="s">
        <v>287</v>
      </c>
      <c r="HH12" s="452" t="s">
        <v>287</v>
      </c>
      <c r="HI12" s="452" t="s">
        <v>287</v>
      </c>
      <c r="HJ12" s="452" t="s">
        <v>287</v>
      </c>
      <c r="HK12" s="452" t="s">
        <v>287</v>
      </c>
      <c r="HL12" s="452" t="s">
        <v>287</v>
      </c>
      <c r="HM12" s="452" t="s">
        <v>287</v>
      </c>
      <c r="HN12" s="452" t="s">
        <v>287</v>
      </c>
      <c r="HO12" s="452" t="s">
        <v>287</v>
      </c>
      <c r="HP12" s="452" t="s">
        <v>287</v>
      </c>
    </row>
    <row r="14" spans="1:224" x14ac:dyDescent="0.35">
      <c r="B14" s="364" t="s">
        <v>981</v>
      </c>
      <c r="E14" s="354" t="s">
        <v>719</v>
      </c>
      <c r="F14" s="354" t="s">
        <v>719</v>
      </c>
      <c r="G14" s="354" t="s">
        <v>719</v>
      </c>
      <c r="H14" s="354" t="s">
        <v>719</v>
      </c>
      <c r="I14" s="354" t="s">
        <v>719</v>
      </c>
      <c r="J14" s="354" t="s">
        <v>719</v>
      </c>
      <c r="K14" s="354" t="s">
        <v>719</v>
      </c>
      <c r="L14" s="354" t="s">
        <v>719</v>
      </c>
      <c r="M14" s="354" t="s">
        <v>719</v>
      </c>
      <c r="N14" s="354" t="s">
        <v>719</v>
      </c>
      <c r="O14" s="354" t="s">
        <v>719</v>
      </c>
      <c r="P14" s="365" t="s">
        <v>982</v>
      </c>
      <c r="Q14" s="366"/>
      <c r="R14" s="366"/>
      <c r="S14" s="366"/>
      <c r="T14" s="366"/>
      <c r="U14" s="366"/>
      <c r="V14" s="366"/>
      <c r="W14" s="366"/>
      <c r="X14" s="366"/>
      <c r="Y14" s="366"/>
      <c r="Z14" s="366"/>
      <c r="AA14" s="366"/>
      <c r="AB14" s="366"/>
      <c r="AC14" s="366"/>
      <c r="AD14" s="367"/>
      <c r="AE14" s="354" t="s">
        <v>719</v>
      </c>
      <c r="AF14" s="354" t="s">
        <v>719</v>
      </c>
      <c r="AG14" s="354" t="s">
        <v>719</v>
      </c>
      <c r="AH14" s="354" t="s">
        <v>719</v>
      </c>
      <c r="AI14" s="354" t="s">
        <v>719</v>
      </c>
      <c r="AJ14" s="354" t="s">
        <v>719</v>
      </c>
      <c r="AK14" s="354" t="s">
        <v>719</v>
      </c>
      <c r="AL14" s="354" t="s">
        <v>719</v>
      </c>
      <c r="AM14" s="354" t="s">
        <v>719</v>
      </c>
      <c r="AN14" s="354" t="s">
        <v>719</v>
      </c>
      <c r="AO14" s="354" t="s">
        <v>719</v>
      </c>
      <c r="AP14" s="354" t="s">
        <v>719</v>
      </c>
      <c r="AQ14" s="354" t="s">
        <v>719</v>
      </c>
      <c r="AR14" s="354" t="s">
        <v>719</v>
      </c>
      <c r="AS14" s="354" t="s">
        <v>719</v>
      </c>
      <c r="AT14" s="354" t="s">
        <v>719</v>
      </c>
      <c r="AU14" s="354" t="s">
        <v>719</v>
      </c>
      <c r="AV14" s="354" t="s">
        <v>719</v>
      </c>
      <c r="AW14" s="354" t="s">
        <v>719</v>
      </c>
      <c r="AX14" s="354" t="s">
        <v>719</v>
      </c>
      <c r="AY14" s="365" t="s">
        <v>983</v>
      </c>
      <c r="AZ14" s="366"/>
      <c r="BA14" s="366"/>
      <c r="BB14" s="367"/>
      <c r="BC14" s="365" t="s">
        <v>982</v>
      </c>
      <c r="BD14" s="366"/>
      <c r="BE14" s="366"/>
      <c r="BF14" s="366"/>
      <c r="BG14" s="366"/>
      <c r="BH14" s="366"/>
      <c r="BI14" s="366"/>
      <c r="BJ14" s="366"/>
      <c r="BK14" s="366"/>
      <c r="BL14" s="366"/>
      <c r="BM14" s="366"/>
      <c r="BN14" s="366"/>
      <c r="BO14" s="366"/>
      <c r="BP14" s="366"/>
      <c r="BQ14" s="367"/>
      <c r="BR14" s="354" t="s">
        <v>719</v>
      </c>
      <c r="BS14" s="354" t="s">
        <v>719</v>
      </c>
      <c r="BT14" s="354" t="s">
        <v>719</v>
      </c>
      <c r="BU14" s="354" t="s">
        <v>719</v>
      </c>
      <c r="BV14" s="354" t="s">
        <v>719</v>
      </c>
      <c r="BW14" s="354" t="s">
        <v>719</v>
      </c>
      <c r="BX14" s="354" t="s">
        <v>719</v>
      </c>
      <c r="BY14" s="354" t="s">
        <v>719</v>
      </c>
      <c r="BZ14" s="354" t="s">
        <v>719</v>
      </c>
      <c r="CA14" s="354" t="s">
        <v>719</v>
      </c>
      <c r="CB14" s="354" t="s">
        <v>719</v>
      </c>
      <c r="CC14" s="354" t="s">
        <v>719</v>
      </c>
      <c r="CD14" s="354" t="s">
        <v>719</v>
      </c>
      <c r="CE14" s="354" t="s">
        <v>719</v>
      </c>
      <c r="CF14" s="354" t="s">
        <v>719</v>
      </c>
      <c r="CG14" s="354" t="s">
        <v>719</v>
      </c>
      <c r="CH14" s="354" t="s">
        <v>719</v>
      </c>
      <c r="CI14" s="354" t="s">
        <v>719</v>
      </c>
      <c r="CJ14" s="354" t="s">
        <v>719</v>
      </c>
      <c r="CK14" s="354" t="s">
        <v>719</v>
      </c>
      <c r="CL14" s="354" t="s">
        <v>719</v>
      </c>
      <c r="CM14" s="354" t="s">
        <v>719</v>
      </c>
      <c r="CN14" s="354" t="s">
        <v>719</v>
      </c>
      <c r="CO14" s="365" t="s">
        <v>984</v>
      </c>
      <c r="CP14" s="366"/>
      <c r="CQ14" s="367"/>
      <c r="CR14" s="355" t="s">
        <v>985</v>
      </c>
      <c r="CS14" s="355" t="s">
        <v>985</v>
      </c>
      <c r="CT14" s="355" t="s">
        <v>985</v>
      </c>
      <c r="CU14" s="355" t="s">
        <v>985</v>
      </c>
      <c r="CV14" s="355" t="s">
        <v>985</v>
      </c>
      <c r="CW14" s="355" t="s">
        <v>985</v>
      </c>
      <c r="CX14" s="355" t="s">
        <v>985</v>
      </c>
      <c r="CY14" s="355" t="s">
        <v>985</v>
      </c>
      <c r="CZ14" s="355" t="s">
        <v>985</v>
      </c>
      <c r="DA14" s="355" t="s">
        <v>985</v>
      </c>
      <c r="DB14" s="355" t="s">
        <v>985</v>
      </c>
      <c r="DC14" s="368" t="s">
        <v>986</v>
      </c>
      <c r="DD14" s="354" t="s">
        <v>719</v>
      </c>
      <c r="DE14" s="354" t="s">
        <v>719</v>
      </c>
      <c r="DF14" s="354" t="s">
        <v>719</v>
      </c>
      <c r="DG14" s="356" t="s">
        <v>742</v>
      </c>
      <c r="DH14" s="354" t="s">
        <v>719</v>
      </c>
      <c r="DI14" s="354" t="s">
        <v>719</v>
      </c>
      <c r="DJ14" s="354" t="s">
        <v>719</v>
      </c>
      <c r="DQ14" s="354" t="s">
        <v>719</v>
      </c>
      <c r="DR14" s="354" t="s">
        <v>719</v>
      </c>
      <c r="DS14" s="354" t="s">
        <v>719</v>
      </c>
      <c r="DT14" s="354" t="s">
        <v>719</v>
      </c>
      <c r="DU14" s="354" t="s">
        <v>719</v>
      </c>
      <c r="DV14" s="356" t="s">
        <v>742</v>
      </c>
      <c r="DW14" s="356" t="s">
        <v>742</v>
      </c>
      <c r="DX14" s="356" t="s">
        <v>742</v>
      </c>
      <c r="DY14" s="356" t="s">
        <v>742</v>
      </c>
      <c r="DZ14" s="355" t="s">
        <v>985</v>
      </c>
      <c r="EA14" s="355" t="s">
        <v>985</v>
      </c>
      <c r="EB14" s="355" t="s">
        <v>985</v>
      </c>
      <c r="EC14" s="355" t="s">
        <v>985</v>
      </c>
      <c r="ED14" s="355" t="s">
        <v>985</v>
      </c>
      <c r="EE14" s="355" t="s">
        <v>985</v>
      </c>
      <c r="EF14" s="355" t="s">
        <v>985</v>
      </c>
      <c r="EG14" s="355" t="s">
        <v>985</v>
      </c>
      <c r="EH14" s="355" t="s">
        <v>985</v>
      </c>
      <c r="EI14" s="355" t="s">
        <v>985</v>
      </c>
      <c r="EJ14" s="355" t="s">
        <v>985</v>
      </c>
      <c r="EK14" s="369" t="s">
        <v>987</v>
      </c>
      <c r="EL14" s="369" t="s">
        <v>987</v>
      </c>
      <c r="EM14" s="369" t="s">
        <v>987</v>
      </c>
      <c r="EN14" s="369" t="s">
        <v>987</v>
      </c>
      <c r="EO14" s="369" t="s">
        <v>987</v>
      </c>
      <c r="EP14" s="369" t="s">
        <v>987</v>
      </c>
      <c r="EQ14" s="369" t="s">
        <v>987</v>
      </c>
      <c r="ER14" s="369" t="s">
        <v>987</v>
      </c>
      <c r="ES14" s="369" t="s">
        <v>987</v>
      </c>
      <c r="ET14" s="369" t="s">
        <v>987</v>
      </c>
      <c r="EU14" s="369" t="s">
        <v>987</v>
      </c>
      <c r="EV14" s="369" t="s">
        <v>987</v>
      </c>
      <c r="EW14" s="369" t="s">
        <v>987</v>
      </c>
      <c r="EX14" s="369" t="s">
        <v>987</v>
      </c>
      <c r="EY14" s="369" t="s">
        <v>987</v>
      </c>
      <c r="EZ14" s="369" t="s">
        <v>987</v>
      </c>
      <c r="FA14" s="369" t="s">
        <v>987</v>
      </c>
      <c r="FB14" s="369" t="s">
        <v>987</v>
      </c>
      <c r="FC14" s="369" t="s">
        <v>987</v>
      </c>
      <c r="FD14" s="369" t="s">
        <v>987</v>
      </c>
      <c r="FE14" s="369" t="s">
        <v>987</v>
      </c>
      <c r="FF14" s="369" t="s">
        <v>987</v>
      </c>
      <c r="FG14" s="369" t="s">
        <v>987</v>
      </c>
      <c r="FH14" s="369" t="s">
        <v>987</v>
      </c>
      <c r="FI14" s="359" t="s">
        <v>766</v>
      </c>
      <c r="FJ14" s="359" t="s">
        <v>766</v>
      </c>
      <c r="FK14" s="359" t="s">
        <v>766</v>
      </c>
      <c r="FL14" s="359" t="s">
        <v>766</v>
      </c>
      <c r="FM14" s="368" t="s">
        <v>988</v>
      </c>
      <c r="FN14" s="361" t="s">
        <v>989</v>
      </c>
      <c r="FO14" s="361" t="s">
        <v>989</v>
      </c>
      <c r="FP14" s="361" t="s">
        <v>989</v>
      </c>
      <c r="FQ14" s="361" t="s">
        <v>989</v>
      </c>
      <c r="FR14" s="361" t="s">
        <v>989</v>
      </c>
      <c r="FS14" s="361" t="s">
        <v>989</v>
      </c>
      <c r="FT14" s="361" t="s">
        <v>989</v>
      </c>
      <c r="FU14" s="361" t="s">
        <v>989</v>
      </c>
      <c r="FV14" s="361" t="s">
        <v>989</v>
      </c>
      <c r="FW14" s="370" t="s">
        <v>777</v>
      </c>
      <c r="FX14" s="370" t="s">
        <v>777</v>
      </c>
      <c r="GC14" s="356" t="s">
        <v>742</v>
      </c>
      <c r="GD14" s="356" t="s">
        <v>742</v>
      </c>
      <c r="GI14" s="354" t="s">
        <v>719</v>
      </c>
      <c r="GJ14" s="354" t="s">
        <v>719</v>
      </c>
    </row>
    <row r="15" spans="1:224" x14ac:dyDescent="0.35">
      <c r="B15" s="371" t="s">
        <v>990</v>
      </c>
      <c r="P15" s="318" t="s">
        <v>991</v>
      </c>
      <c r="Q15" s="313"/>
      <c r="R15" s="313"/>
      <c r="S15" s="313"/>
      <c r="T15" s="313"/>
      <c r="U15" s="313"/>
      <c r="V15" s="313"/>
      <c r="W15" s="313"/>
      <c r="X15" s="313"/>
      <c r="Y15" s="313"/>
      <c r="Z15" s="313"/>
      <c r="AA15" s="313"/>
      <c r="AB15" s="313"/>
      <c r="AC15" s="313"/>
      <c r="AD15" s="313"/>
      <c r="AY15" s="356" t="s">
        <v>742</v>
      </c>
      <c r="AZ15" s="356" t="s">
        <v>742</v>
      </c>
      <c r="BA15" s="356" t="s">
        <v>742</v>
      </c>
      <c r="BB15" s="356" t="s">
        <v>742</v>
      </c>
      <c r="BC15" s="318" t="s">
        <v>991</v>
      </c>
      <c r="BD15" s="313"/>
      <c r="BE15" s="313"/>
      <c r="BF15" s="313"/>
      <c r="BG15" s="313"/>
      <c r="BH15" s="313"/>
      <c r="BI15" s="313"/>
      <c r="BJ15" s="313"/>
      <c r="BK15" s="313"/>
      <c r="BL15" s="313"/>
      <c r="BM15" s="313"/>
      <c r="BN15" s="313"/>
      <c r="BO15" s="313"/>
      <c r="BP15" s="313"/>
      <c r="BQ15" s="313"/>
      <c r="CO15" s="356" t="s">
        <v>742</v>
      </c>
      <c r="CP15" s="356" t="s">
        <v>742</v>
      </c>
      <c r="CQ15" s="356" t="s">
        <v>742</v>
      </c>
      <c r="DC15" s="355" t="s">
        <v>985</v>
      </c>
      <c r="FM15" s="372" t="s">
        <v>992</v>
      </c>
    </row>
    <row r="16" spans="1:224" x14ac:dyDescent="0.35">
      <c r="EA16" s="279"/>
      <c r="FM16" s="360" t="s">
        <v>473</v>
      </c>
    </row>
    <row r="22" spans="1:224" ht="15.5" x14ac:dyDescent="0.35">
      <c r="A22" s="451" t="s">
        <v>1036</v>
      </c>
    </row>
    <row r="23" spans="1:224" s="25" customFormat="1" x14ac:dyDescent="0.35">
      <c r="A23" t="s">
        <v>0</v>
      </c>
      <c r="B23" t="s">
        <v>2</v>
      </c>
      <c r="C23" t="s">
        <v>3</v>
      </c>
      <c r="D23" t="s">
        <v>4</v>
      </c>
      <c r="E23" s="354" t="s">
        <v>371</v>
      </c>
      <c r="F23" s="354" t="s">
        <v>372</v>
      </c>
      <c r="G23" s="354" t="s">
        <v>373</v>
      </c>
      <c r="H23" s="354" t="s">
        <v>374</v>
      </c>
      <c r="I23" s="354" t="s">
        <v>375</v>
      </c>
      <c r="J23" s="354" t="s">
        <v>376</v>
      </c>
      <c r="K23" s="354" t="s">
        <v>377</v>
      </c>
      <c r="L23" s="354" t="s">
        <v>378</v>
      </c>
      <c r="M23" s="354" t="s">
        <v>379</v>
      </c>
      <c r="N23" s="354" t="s">
        <v>380</v>
      </c>
      <c r="O23" s="354" t="s">
        <v>381</v>
      </c>
      <c r="P23" s="355" t="s">
        <v>492</v>
      </c>
      <c r="Q23" s="355" t="s">
        <v>493</v>
      </c>
      <c r="R23" s="355" t="s">
        <v>494</v>
      </c>
      <c r="S23" s="355" t="s">
        <v>495</v>
      </c>
      <c r="T23" s="355" t="s">
        <v>496</v>
      </c>
      <c r="U23" s="355" t="s">
        <v>497</v>
      </c>
      <c r="V23" s="355" t="s">
        <v>498</v>
      </c>
      <c r="W23" s="355" t="s">
        <v>499</v>
      </c>
      <c r="X23" s="355" t="s">
        <v>500</v>
      </c>
      <c r="Y23" s="355" t="s">
        <v>501</v>
      </c>
      <c r="Z23" s="355" t="s">
        <v>502</v>
      </c>
      <c r="AA23" s="355" t="s">
        <v>503</v>
      </c>
      <c r="AB23" s="355" t="s">
        <v>504</v>
      </c>
      <c r="AC23" s="355" t="s">
        <v>505</v>
      </c>
      <c r="AD23" s="355" t="s">
        <v>506</v>
      </c>
      <c r="AE23" s="354" t="s">
        <v>382</v>
      </c>
      <c r="AF23" s="354" t="s">
        <v>383</v>
      </c>
      <c r="AG23" s="354" t="s">
        <v>723</v>
      </c>
      <c r="AH23" s="354" t="s">
        <v>726</v>
      </c>
      <c r="AI23" s="354" t="s">
        <v>384</v>
      </c>
      <c r="AJ23" s="354" t="s">
        <v>511</v>
      </c>
      <c r="AK23" s="354" t="s">
        <v>728</v>
      </c>
      <c r="AL23" s="354" t="s">
        <v>731</v>
      </c>
      <c r="AM23" s="354" t="s">
        <v>732</v>
      </c>
      <c r="AN23" s="354" t="s">
        <v>734</v>
      </c>
      <c r="AO23" s="354" t="s">
        <v>385</v>
      </c>
      <c r="AP23" s="354" t="s">
        <v>512</v>
      </c>
      <c r="AQ23" s="354" t="s">
        <v>737</v>
      </c>
      <c r="AR23" s="354" t="s">
        <v>739</v>
      </c>
      <c r="AS23" s="354" t="s">
        <v>386</v>
      </c>
      <c r="AT23" s="354" t="s">
        <v>387</v>
      </c>
      <c r="AU23" s="354" t="s">
        <v>388</v>
      </c>
      <c r="AV23" s="354" t="s">
        <v>389</v>
      </c>
      <c r="AW23" s="354" t="s">
        <v>390</v>
      </c>
      <c r="AX23" s="354" t="s">
        <v>391</v>
      </c>
      <c r="AY23" s="356" t="s">
        <v>822</v>
      </c>
      <c r="AZ23" s="356" t="s">
        <v>823</v>
      </c>
      <c r="BA23" s="356" t="s">
        <v>824</v>
      </c>
      <c r="BB23" s="356" t="s">
        <v>825</v>
      </c>
      <c r="BC23" s="355" t="s">
        <v>514</v>
      </c>
      <c r="BD23" s="355" t="s">
        <v>515</v>
      </c>
      <c r="BE23" s="355" t="s">
        <v>516</v>
      </c>
      <c r="BF23" s="355" t="s">
        <v>517</v>
      </c>
      <c r="BG23" s="355" t="s">
        <v>518</v>
      </c>
      <c r="BH23" s="355" t="s">
        <v>519</v>
      </c>
      <c r="BI23" s="355" t="s">
        <v>520</v>
      </c>
      <c r="BJ23" s="355" t="s">
        <v>521</v>
      </c>
      <c r="BK23" s="355" t="s">
        <v>522</v>
      </c>
      <c r="BL23" s="355" t="s">
        <v>523</v>
      </c>
      <c r="BM23" s="355" t="s">
        <v>524</v>
      </c>
      <c r="BN23" s="355" t="s">
        <v>525</v>
      </c>
      <c r="BO23" s="355" t="s">
        <v>526</v>
      </c>
      <c r="BP23" s="355" t="s">
        <v>527</v>
      </c>
      <c r="BQ23" s="355" t="s">
        <v>528</v>
      </c>
      <c r="BR23" s="354" t="s">
        <v>392</v>
      </c>
      <c r="BS23" s="354" t="s">
        <v>393</v>
      </c>
      <c r="BT23" s="354" t="s">
        <v>394</v>
      </c>
      <c r="BU23" s="354" t="s">
        <v>395</v>
      </c>
      <c r="BV23" s="354" t="s">
        <v>396</v>
      </c>
      <c r="BW23" s="354" t="s">
        <v>397</v>
      </c>
      <c r="BX23" s="354" t="s">
        <v>398</v>
      </c>
      <c r="BY23" s="354" t="s">
        <v>399</v>
      </c>
      <c r="BZ23" s="354" t="s">
        <v>400</v>
      </c>
      <c r="CA23" s="354" t="s">
        <v>401</v>
      </c>
      <c r="CB23" s="354" t="s">
        <v>402</v>
      </c>
      <c r="CC23" s="354" t="s">
        <v>403</v>
      </c>
      <c r="CD23" s="354" t="s">
        <v>404</v>
      </c>
      <c r="CE23" s="354" t="s">
        <v>405</v>
      </c>
      <c r="CF23" s="354" t="s">
        <v>406</v>
      </c>
      <c r="CG23" s="354" t="s">
        <v>407</v>
      </c>
      <c r="CH23" s="354" t="s">
        <v>408</v>
      </c>
      <c r="CI23" s="354" t="s">
        <v>409</v>
      </c>
      <c r="CJ23" s="354" t="s">
        <v>410</v>
      </c>
      <c r="CK23" s="354" t="s">
        <v>411</v>
      </c>
      <c r="CL23" s="354" t="s">
        <v>412</v>
      </c>
      <c r="CM23" s="354" t="s">
        <v>413</v>
      </c>
      <c r="CN23" s="354" t="s">
        <v>414</v>
      </c>
      <c r="CO23" s="356" t="s">
        <v>415</v>
      </c>
      <c r="CP23" s="356" t="s">
        <v>416</v>
      </c>
      <c r="CQ23" s="356" t="s">
        <v>417</v>
      </c>
      <c r="CR23" s="355" t="s">
        <v>418</v>
      </c>
      <c r="CS23" s="355" t="s">
        <v>529</v>
      </c>
      <c r="CT23" s="355" t="s">
        <v>530</v>
      </c>
      <c r="CU23" s="355" t="s">
        <v>531</v>
      </c>
      <c r="CV23" s="355" t="s">
        <v>532</v>
      </c>
      <c r="CW23" s="355" t="s">
        <v>533</v>
      </c>
      <c r="CX23" s="355" t="s">
        <v>534</v>
      </c>
      <c r="CY23" s="355" t="s">
        <v>535</v>
      </c>
      <c r="CZ23" s="355" t="s">
        <v>536</v>
      </c>
      <c r="DA23" s="355" t="s">
        <v>419</v>
      </c>
      <c r="DB23" s="355" t="s">
        <v>420</v>
      </c>
      <c r="DC23" s="355" t="s">
        <v>421</v>
      </c>
      <c r="DD23" s="354" t="s">
        <v>537</v>
      </c>
      <c r="DE23" s="354" t="s">
        <v>422</v>
      </c>
      <c r="DF23" s="354" t="s">
        <v>540</v>
      </c>
      <c r="DG23" s="356" t="s">
        <v>538</v>
      </c>
      <c r="DH23" s="354" t="s">
        <v>539</v>
      </c>
      <c r="DI23" s="354" t="s">
        <v>542</v>
      </c>
      <c r="DJ23" s="354" t="s">
        <v>541</v>
      </c>
      <c r="DK23" s="357" t="s">
        <v>423</v>
      </c>
      <c r="DL23" s="357" t="s">
        <v>424</v>
      </c>
      <c r="DM23" s="357" t="s">
        <v>425</v>
      </c>
      <c r="DN23" s="357" t="s">
        <v>426</v>
      </c>
      <c r="DO23" s="357" t="s">
        <v>427</v>
      </c>
      <c r="DP23" s="357" t="s">
        <v>428</v>
      </c>
      <c r="DQ23" s="354" t="s">
        <v>429</v>
      </c>
      <c r="DR23" s="354" t="s">
        <v>430</v>
      </c>
      <c r="DS23" s="354" t="s">
        <v>431</v>
      </c>
      <c r="DT23" s="354" t="s">
        <v>432</v>
      </c>
      <c r="DU23" s="354" t="s">
        <v>433</v>
      </c>
      <c r="DV23" s="356" t="s">
        <v>434</v>
      </c>
      <c r="DW23" s="356" t="s">
        <v>435</v>
      </c>
      <c r="DX23" s="356" t="s">
        <v>436</v>
      </c>
      <c r="DY23" s="356" t="s">
        <v>437</v>
      </c>
      <c r="DZ23" s="358" t="s">
        <v>438</v>
      </c>
      <c r="EA23" s="358" t="s">
        <v>439</v>
      </c>
      <c r="EB23" s="358" t="s">
        <v>440</v>
      </c>
      <c r="EC23" s="358" t="s">
        <v>441</v>
      </c>
      <c r="ED23" s="358" t="s">
        <v>442</v>
      </c>
      <c r="EE23" s="358" t="s">
        <v>443</v>
      </c>
      <c r="EF23" s="358" t="s">
        <v>444</v>
      </c>
      <c r="EG23" s="358" t="s">
        <v>445</v>
      </c>
      <c r="EH23" s="358" t="s">
        <v>446</v>
      </c>
      <c r="EI23" s="358" t="s">
        <v>447</v>
      </c>
      <c r="EJ23" s="358" t="s">
        <v>448</v>
      </c>
      <c r="EK23" s="358" t="s">
        <v>449</v>
      </c>
      <c r="EL23" s="358" t="s">
        <v>450</v>
      </c>
      <c r="EM23" s="358" t="s">
        <v>451</v>
      </c>
      <c r="EN23" s="358" t="s">
        <v>452</v>
      </c>
      <c r="EO23" s="358" t="s">
        <v>453</v>
      </c>
      <c r="EP23" s="358" t="s">
        <v>454</v>
      </c>
      <c r="EQ23" s="358" t="s">
        <v>455</v>
      </c>
      <c r="ER23" s="358" t="s">
        <v>456</v>
      </c>
      <c r="ES23" s="358" t="s">
        <v>457</v>
      </c>
      <c r="ET23" s="358" t="s">
        <v>458</v>
      </c>
      <c r="EU23" s="358" t="s">
        <v>459</v>
      </c>
      <c r="EV23" s="358" t="s">
        <v>460</v>
      </c>
      <c r="EW23" s="358" t="s">
        <v>461</v>
      </c>
      <c r="EX23" s="358" t="s">
        <v>462</v>
      </c>
      <c r="EY23" s="358" t="s">
        <v>463</v>
      </c>
      <c r="EZ23" s="358" t="s">
        <v>464</v>
      </c>
      <c r="FA23" s="358" t="s">
        <v>465</v>
      </c>
      <c r="FB23" s="358" t="s">
        <v>466</v>
      </c>
      <c r="FC23" s="358" t="s">
        <v>467</v>
      </c>
      <c r="FD23" s="358" t="s">
        <v>468</v>
      </c>
      <c r="FE23" s="358" t="s">
        <v>469</v>
      </c>
      <c r="FF23" s="358" t="s">
        <v>470</v>
      </c>
      <c r="FG23" s="358" t="s">
        <v>545</v>
      </c>
      <c r="FH23" s="358" t="s">
        <v>546</v>
      </c>
      <c r="FI23" s="359" t="s">
        <v>471</v>
      </c>
      <c r="FJ23" s="359" t="s">
        <v>472</v>
      </c>
      <c r="FK23" s="359" t="s">
        <v>768</v>
      </c>
      <c r="FL23" s="359" t="s">
        <v>771</v>
      </c>
      <c r="FM23" s="360" t="s">
        <v>473</v>
      </c>
      <c r="FN23" s="361" t="s">
        <v>474</v>
      </c>
      <c r="FO23" s="361" t="s">
        <v>475</v>
      </c>
      <c r="FP23" s="361" t="s">
        <v>476</v>
      </c>
      <c r="FQ23" s="361" t="s">
        <v>477</v>
      </c>
      <c r="FR23" s="361" t="s">
        <v>478</v>
      </c>
      <c r="FS23" s="361" t="s">
        <v>479</v>
      </c>
      <c r="FT23" s="361" t="s">
        <v>480</v>
      </c>
      <c r="FU23" s="361" t="s">
        <v>481</v>
      </c>
      <c r="FV23" s="361" t="s">
        <v>482</v>
      </c>
      <c r="FW23" s="362" t="s">
        <v>826</v>
      </c>
      <c r="FX23" s="362" t="s">
        <v>827</v>
      </c>
      <c r="FY23" s="357" t="s">
        <v>828</v>
      </c>
      <c r="FZ23" s="357" t="s">
        <v>829</v>
      </c>
      <c r="GA23" s="357" t="s">
        <v>830</v>
      </c>
      <c r="GB23" s="357" t="s">
        <v>831</v>
      </c>
      <c r="GC23" s="356" t="s">
        <v>832</v>
      </c>
      <c r="GD23" s="356" t="s">
        <v>833</v>
      </c>
      <c r="GE23" s="357" t="s">
        <v>834</v>
      </c>
      <c r="GF23" s="357" t="s">
        <v>835</v>
      </c>
      <c r="GG23" s="357" t="s">
        <v>836</v>
      </c>
      <c r="GH23" s="357" t="s">
        <v>837</v>
      </c>
      <c r="GI23" s="354" t="s">
        <v>483</v>
      </c>
      <c r="GJ23" s="354" t="s">
        <v>839</v>
      </c>
      <c r="GK23" s="363" t="s">
        <v>484</v>
      </c>
      <c r="GL23" s="363" t="s">
        <v>864</v>
      </c>
      <c r="GM23" s="363" t="s">
        <v>485</v>
      </c>
      <c r="GN23" s="363" t="s">
        <v>866</v>
      </c>
      <c r="GO23" t="s">
        <v>486</v>
      </c>
      <c r="GP23" t="s">
        <v>487</v>
      </c>
      <c r="GQ23" t="s">
        <v>488</v>
      </c>
      <c r="GR23" t="s">
        <v>489</v>
      </c>
      <c r="GS23" t="s">
        <v>490</v>
      </c>
      <c r="GT23" t="s">
        <v>491</v>
      </c>
      <c r="GU23" t="s">
        <v>554</v>
      </c>
      <c r="GV23" t="s">
        <v>555</v>
      </c>
      <c r="GW23" t="s">
        <v>567</v>
      </c>
      <c r="GX23" t="s">
        <v>556</v>
      </c>
      <c r="GY23" t="s">
        <v>557</v>
      </c>
      <c r="GZ23" t="s">
        <v>558</v>
      </c>
      <c r="HA23" t="s">
        <v>559</v>
      </c>
      <c r="HB23" t="s">
        <v>560</v>
      </c>
      <c r="HC23" t="s">
        <v>561</v>
      </c>
      <c r="HD23" t="s">
        <v>562</v>
      </c>
      <c r="HE23" t="s">
        <v>563</v>
      </c>
      <c r="HF23" t="s">
        <v>564</v>
      </c>
      <c r="HG23" t="s">
        <v>565</v>
      </c>
      <c r="HH23" t="s">
        <v>566</v>
      </c>
      <c r="HI23" t="s">
        <v>568</v>
      </c>
      <c r="HJ23" t="s">
        <v>569</v>
      </c>
      <c r="HK23" t="s">
        <v>570</v>
      </c>
      <c r="HL23" t="s">
        <v>571</v>
      </c>
      <c r="HM23" t="s">
        <v>572</v>
      </c>
      <c r="HN23" t="s">
        <v>573</v>
      </c>
      <c r="HO23" t="s">
        <v>574</v>
      </c>
      <c r="HP23" t="s">
        <v>575</v>
      </c>
    </row>
    <row r="24" spans="1:224" x14ac:dyDescent="0.35">
      <c r="A24" s="276">
        <v>43646</v>
      </c>
      <c r="B24" t="s">
        <v>813</v>
      </c>
      <c r="C24" t="s">
        <v>1</v>
      </c>
      <c r="D24" t="s">
        <v>871</v>
      </c>
      <c r="E24" s="277">
        <v>5000000</v>
      </c>
      <c r="F24" s="277" t="s">
        <v>718</v>
      </c>
      <c r="G24" s="277" t="s">
        <v>718</v>
      </c>
      <c r="H24" s="277">
        <v>18000000</v>
      </c>
      <c r="I24" s="277">
        <v>21151615.16</v>
      </c>
      <c r="J24" s="278" t="s">
        <v>718</v>
      </c>
      <c r="K24" t="s">
        <v>718</v>
      </c>
      <c r="L24" t="s">
        <v>718</v>
      </c>
      <c r="M24" t="s">
        <v>718</v>
      </c>
      <c r="N24" t="s">
        <v>718</v>
      </c>
      <c r="O24" t="s">
        <v>718</v>
      </c>
      <c r="P24" t="s">
        <v>718</v>
      </c>
      <c r="Q24" t="s">
        <v>718</v>
      </c>
      <c r="R24" t="s">
        <v>718</v>
      </c>
      <c r="S24" t="s">
        <v>718</v>
      </c>
      <c r="T24" t="s">
        <v>718</v>
      </c>
      <c r="U24" t="s">
        <v>718</v>
      </c>
      <c r="V24" t="s">
        <v>718</v>
      </c>
      <c r="W24" t="s">
        <v>718</v>
      </c>
      <c r="X24" t="s">
        <v>718</v>
      </c>
      <c r="Y24" t="s">
        <v>718</v>
      </c>
      <c r="Z24" t="s">
        <v>718</v>
      </c>
      <c r="AA24" t="s">
        <v>718</v>
      </c>
      <c r="AB24" t="s">
        <v>718</v>
      </c>
      <c r="AC24" t="s">
        <v>718</v>
      </c>
      <c r="AD24" t="s">
        <v>718</v>
      </c>
      <c r="AE24" t="s">
        <v>305</v>
      </c>
      <c r="AF24">
        <v>1</v>
      </c>
      <c r="AG24" s="279" t="s">
        <v>718</v>
      </c>
      <c r="AH24" s="279" t="s">
        <v>718</v>
      </c>
      <c r="AI24" s="279" t="s">
        <v>718</v>
      </c>
      <c r="AJ24" s="279" t="s">
        <v>718</v>
      </c>
      <c r="AK24" s="279" t="s">
        <v>718</v>
      </c>
      <c r="AL24" s="279" t="s">
        <v>718</v>
      </c>
      <c r="AM24" s="279" t="s">
        <v>718</v>
      </c>
      <c r="AN24" s="279" t="s">
        <v>718</v>
      </c>
      <c r="AO24" s="279" t="s">
        <v>718</v>
      </c>
      <c r="AP24" s="279" t="s">
        <v>718</v>
      </c>
      <c r="AQ24" t="s">
        <v>718</v>
      </c>
      <c r="AR24" t="s">
        <v>718</v>
      </c>
      <c r="AS24" t="s">
        <v>872</v>
      </c>
      <c r="AT24" t="s">
        <v>873</v>
      </c>
      <c r="AU24" s="280">
        <v>0.99</v>
      </c>
      <c r="AV24" t="s">
        <v>874</v>
      </c>
      <c r="AW24" t="s">
        <v>875</v>
      </c>
      <c r="AX24">
        <v>0</v>
      </c>
      <c r="AY24" t="s">
        <v>718</v>
      </c>
      <c r="AZ24" t="s">
        <v>718</v>
      </c>
      <c r="BA24" t="s">
        <v>718</v>
      </c>
      <c r="BB24" t="s">
        <v>718</v>
      </c>
      <c r="BC24" t="s">
        <v>718</v>
      </c>
      <c r="BD24" t="s">
        <v>718</v>
      </c>
      <c r="BE24" t="s">
        <v>718</v>
      </c>
      <c r="BF24" t="s">
        <v>718</v>
      </c>
      <c r="BG24" t="s">
        <v>718</v>
      </c>
      <c r="BH24" t="s">
        <v>718</v>
      </c>
      <c r="BI24" t="s">
        <v>718</v>
      </c>
      <c r="BJ24" t="s">
        <v>718</v>
      </c>
      <c r="BK24" t="s">
        <v>718</v>
      </c>
      <c r="BL24" t="s">
        <v>718</v>
      </c>
      <c r="BM24" t="s">
        <v>718</v>
      </c>
      <c r="BN24" t="s">
        <v>718</v>
      </c>
      <c r="BO24" t="s">
        <v>718</v>
      </c>
      <c r="BP24" t="s">
        <v>718</v>
      </c>
      <c r="BQ24" t="s">
        <v>718</v>
      </c>
      <c r="BR24" s="281" t="s">
        <v>876</v>
      </c>
      <c r="BS24" t="s">
        <v>877</v>
      </c>
      <c r="BT24" s="276">
        <v>40935</v>
      </c>
      <c r="BU24" t="s">
        <v>878</v>
      </c>
      <c r="BV24" s="276">
        <v>40935</v>
      </c>
      <c r="BW24" s="282">
        <v>0.99</v>
      </c>
      <c r="BX24" s="276">
        <v>40935</v>
      </c>
      <c r="BY24" t="s">
        <v>879</v>
      </c>
      <c r="BZ24" s="276">
        <v>40935</v>
      </c>
      <c r="CA24" t="s">
        <v>718</v>
      </c>
      <c r="CB24" s="276" t="s">
        <v>718</v>
      </c>
      <c r="CC24" t="s">
        <v>874</v>
      </c>
      <c r="CD24" s="276">
        <v>40935</v>
      </c>
      <c r="CE24" s="281" t="s">
        <v>876</v>
      </c>
      <c r="CF24" s="276" t="s">
        <v>300</v>
      </c>
      <c r="CG24" s="276">
        <v>40935</v>
      </c>
      <c r="CH24" t="s">
        <v>718</v>
      </c>
      <c r="CI24" s="25">
        <v>1</v>
      </c>
      <c r="CJ24" t="s">
        <v>880</v>
      </c>
      <c r="CK24" t="s">
        <v>718</v>
      </c>
      <c r="CL24" t="s">
        <v>718</v>
      </c>
      <c r="CM24" t="s">
        <v>718</v>
      </c>
      <c r="CN24" t="s">
        <v>718</v>
      </c>
      <c r="CO24" t="s">
        <v>718</v>
      </c>
      <c r="CP24" t="s">
        <v>718</v>
      </c>
      <c r="CQ24" t="s">
        <v>718</v>
      </c>
      <c r="CR24" t="s">
        <v>305</v>
      </c>
      <c r="CS24" s="283">
        <v>10000000</v>
      </c>
      <c r="CT24" s="284">
        <v>0</v>
      </c>
      <c r="CU24" s="284">
        <v>0</v>
      </c>
      <c r="CV24" s="283">
        <v>1097396528.0888002</v>
      </c>
      <c r="CW24" s="284">
        <v>0</v>
      </c>
      <c r="CX24" s="283">
        <v>191335000</v>
      </c>
      <c r="CY24" s="284">
        <v>0</v>
      </c>
      <c r="CZ24" s="284">
        <v>0</v>
      </c>
      <c r="DA24" t="s">
        <v>881</v>
      </c>
      <c r="DB24" t="s">
        <v>882</v>
      </c>
      <c r="DC24" t="s">
        <v>718</v>
      </c>
      <c r="DD24" t="s">
        <v>718</v>
      </c>
      <c r="DE24" t="s">
        <v>718</v>
      </c>
      <c r="DF24" t="s">
        <v>718</v>
      </c>
      <c r="DG24" s="279">
        <v>200000000</v>
      </c>
      <c r="DH24" t="s">
        <v>718</v>
      </c>
      <c r="DI24" t="s">
        <v>718</v>
      </c>
      <c r="DJ24" t="s">
        <v>718</v>
      </c>
      <c r="DK24" t="s">
        <v>718</v>
      </c>
      <c r="DL24" t="s">
        <v>718</v>
      </c>
      <c r="DM24" t="s">
        <v>718</v>
      </c>
      <c r="DN24" t="s">
        <v>718</v>
      </c>
      <c r="DO24" t="s">
        <v>718</v>
      </c>
      <c r="DP24" t="s">
        <v>718</v>
      </c>
      <c r="DQ24" t="s">
        <v>718</v>
      </c>
      <c r="DR24" t="s">
        <v>718</v>
      </c>
      <c r="DS24" t="s">
        <v>718</v>
      </c>
      <c r="DT24" t="s">
        <v>718</v>
      </c>
      <c r="DU24" t="s">
        <v>718</v>
      </c>
      <c r="DV24" t="s">
        <v>718</v>
      </c>
      <c r="DW24" t="s">
        <v>718</v>
      </c>
      <c r="DX24" t="s">
        <v>718</v>
      </c>
      <c r="DY24" t="s">
        <v>718</v>
      </c>
      <c r="DZ24" s="279">
        <v>35137498</v>
      </c>
      <c r="EA24" s="279">
        <v>7245094</v>
      </c>
      <c r="EB24" s="279">
        <v>34400063</v>
      </c>
      <c r="EC24" s="279">
        <v>14490188</v>
      </c>
      <c r="ED24" s="279">
        <v>15158958</v>
      </c>
      <c r="EE24" s="279">
        <v>1314266564</v>
      </c>
      <c r="EF24" s="279">
        <v>1279129066</v>
      </c>
      <c r="EG24" t="s">
        <v>883</v>
      </c>
      <c r="EH24" s="279" t="s">
        <v>718</v>
      </c>
      <c r="EI24" s="285">
        <v>0.50109999999999999</v>
      </c>
      <c r="EJ24" s="285">
        <v>0.34849999999999998</v>
      </c>
      <c r="EK24" s="279" t="s">
        <v>718</v>
      </c>
      <c r="EL24" s="279">
        <v>1107379629.6500001</v>
      </c>
      <c r="EM24" s="285">
        <v>0.99990969673152497</v>
      </c>
      <c r="EN24" s="285">
        <v>9.0303268474972876E-3</v>
      </c>
      <c r="EO24" t="s">
        <v>718</v>
      </c>
      <c r="EP24" t="s">
        <v>718</v>
      </c>
      <c r="EQ24" t="s">
        <v>718</v>
      </c>
      <c r="ER24" s="285">
        <v>0.99990969673152497</v>
      </c>
      <c r="ES24" t="s">
        <v>718</v>
      </c>
      <c r="ET24" t="s">
        <v>718</v>
      </c>
      <c r="EU24" t="s">
        <v>718</v>
      </c>
      <c r="EV24" t="s">
        <v>718</v>
      </c>
      <c r="EW24" t="s">
        <v>718</v>
      </c>
      <c r="EX24" t="s">
        <v>718</v>
      </c>
      <c r="EY24" t="s">
        <v>718</v>
      </c>
      <c r="EZ24" t="s">
        <v>718</v>
      </c>
      <c r="FA24" t="s">
        <v>718</v>
      </c>
      <c r="FB24" t="s">
        <v>718</v>
      </c>
      <c r="FC24" t="s">
        <v>718</v>
      </c>
      <c r="FD24" t="s">
        <v>718</v>
      </c>
      <c r="FE24" t="s">
        <v>718</v>
      </c>
      <c r="FF24" t="s">
        <v>718</v>
      </c>
      <c r="FG24" t="s">
        <v>718</v>
      </c>
      <c r="FH24" t="s">
        <v>718</v>
      </c>
      <c r="FI24" s="282">
        <v>0.996</v>
      </c>
      <c r="FJ24" s="282">
        <v>1</v>
      </c>
      <c r="FK24" s="25">
        <v>0</v>
      </c>
      <c r="FL24" s="25">
        <v>0</v>
      </c>
      <c r="FM24" s="25">
        <v>2</v>
      </c>
      <c r="FN24">
        <v>17</v>
      </c>
      <c r="FO24">
        <v>2</v>
      </c>
      <c r="FP24">
        <v>22</v>
      </c>
      <c r="FQ24" t="s">
        <v>718</v>
      </c>
      <c r="FR24" t="s">
        <v>718</v>
      </c>
      <c r="FS24" t="s">
        <v>718</v>
      </c>
      <c r="FT24" t="s">
        <v>718</v>
      </c>
      <c r="FU24" t="s">
        <v>718</v>
      </c>
      <c r="FV24" t="s">
        <v>718</v>
      </c>
      <c r="FW24" s="280">
        <v>0.11550000000000001</v>
      </c>
      <c r="FX24" s="280">
        <v>0.30120000000000002</v>
      </c>
      <c r="FY24" t="s">
        <v>718</v>
      </c>
      <c r="FZ24" t="s">
        <v>718</v>
      </c>
      <c r="GA24" t="s">
        <v>718</v>
      </c>
      <c r="GB24" t="s">
        <v>718</v>
      </c>
      <c r="GC24" t="s">
        <v>718</v>
      </c>
      <c r="GD24" t="s">
        <v>718</v>
      </c>
      <c r="GE24" t="s">
        <v>718</v>
      </c>
      <c r="GF24" t="s">
        <v>718</v>
      </c>
      <c r="GG24" t="s">
        <v>718</v>
      </c>
      <c r="GH24" t="s">
        <v>718</v>
      </c>
      <c r="GI24" s="285">
        <v>0.27777777777777779</v>
      </c>
      <c r="GJ24" s="285">
        <v>0.27777777777777779</v>
      </c>
      <c r="GK24" t="s">
        <v>718</v>
      </c>
      <c r="GL24" t="s">
        <v>718</v>
      </c>
      <c r="GM24" t="s">
        <v>718</v>
      </c>
      <c r="GN24" t="s">
        <v>718</v>
      </c>
      <c r="GO24" t="s">
        <v>718</v>
      </c>
      <c r="GP24" t="s">
        <v>718</v>
      </c>
      <c r="GQ24" t="s">
        <v>718</v>
      </c>
      <c r="GR24" t="s">
        <v>718</v>
      </c>
      <c r="GS24" t="s">
        <v>718</v>
      </c>
      <c r="GT24" t="s">
        <v>718</v>
      </c>
      <c r="GU24" t="s">
        <v>718</v>
      </c>
      <c r="GV24" t="s">
        <v>718</v>
      </c>
      <c r="GW24" t="s">
        <v>718</v>
      </c>
      <c r="GX24" t="s">
        <v>718</v>
      </c>
      <c r="GY24" t="s">
        <v>718</v>
      </c>
      <c r="GZ24" t="s">
        <v>718</v>
      </c>
      <c r="HA24" t="s">
        <v>718</v>
      </c>
      <c r="HB24" t="s">
        <v>718</v>
      </c>
      <c r="HC24" t="s">
        <v>718</v>
      </c>
      <c r="HD24" t="s">
        <v>718</v>
      </c>
      <c r="HE24" t="s">
        <v>718</v>
      </c>
      <c r="HF24" t="s">
        <v>718</v>
      </c>
      <c r="HG24" t="s">
        <v>718</v>
      </c>
      <c r="HH24" t="s">
        <v>718</v>
      </c>
      <c r="HI24" t="s">
        <v>718</v>
      </c>
      <c r="HJ24" t="s">
        <v>718</v>
      </c>
      <c r="HK24" t="s">
        <v>718</v>
      </c>
      <c r="HL24" t="s">
        <v>718</v>
      </c>
      <c r="HM24" t="s">
        <v>718</v>
      </c>
      <c r="HN24" t="s">
        <v>718</v>
      </c>
      <c r="HO24" t="s">
        <v>718</v>
      </c>
      <c r="HP24" t="s">
        <v>718</v>
      </c>
    </row>
    <row r="25" spans="1:224" x14ac:dyDescent="0.35">
      <c r="A25" s="276">
        <v>43738</v>
      </c>
      <c r="B25" t="s">
        <v>813</v>
      </c>
      <c r="C25" t="s">
        <v>1</v>
      </c>
      <c r="D25" t="s">
        <v>871</v>
      </c>
      <c r="E25" s="277">
        <v>5000000</v>
      </c>
      <c r="F25" s="277" t="s">
        <v>718</v>
      </c>
      <c r="G25" s="277" t="s">
        <v>718</v>
      </c>
      <c r="H25" s="277">
        <v>18000000</v>
      </c>
      <c r="I25" s="277">
        <v>20174495.989999998</v>
      </c>
      <c r="J25" s="278" t="s">
        <v>718</v>
      </c>
      <c r="K25" t="s">
        <v>718</v>
      </c>
      <c r="L25" t="s">
        <v>718</v>
      </c>
      <c r="M25" t="s">
        <v>718</v>
      </c>
      <c r="N25" t="s">
        <v>718</v>
      </c>
      <c r="O25" t="s">
        <v>718</v>
      </c>
      <c r="P25" t="s">
        <v>718</v>
      </c>
      <c r="Q25" t="s">
        <v>718</v>
      </c>
      <c r="R25" t="s">
        <v>718</v>
      </c>
      <c r="S25" t="s">
        <v>718</v>
      </c>
      <c r="T25" t="s">
        <v>718</v>
      </c>
      <c r="U25" t="s">
        <v>718</v>
      </c>
      <c r="V25" t="s">
        <v>718</v>
      </c>
      <c r="W25" t="s">
        <v>718</v>
      </c>
      <c r="X25" t="s">
        <v>718</v>
      </c>
      <c r="Y25" t="s">
        <v>718</v>
      </c>
      <c r="Z25" t="s">
        <v>718</v>
      </c>
      <c r="AA25" t="s">
        <v>718</v>
      </c>
      <c r="AB25" t="s">
        <v>718</v>
      </c>
      <c r="AC25" t="s">
        <v>718</v>
      </c>
      <c r="AD25" t="s">
        <v>718</v>
      </c>
      <c r="AE25" t="s">
        <v>305</v>
      </c>
      <c r="AF25">
        <v>1</v>
      </c>
      <c r="AG25" s="279" t="s">
        <v>718</v>
      </c>
      <c r="AH25" s="279" t="s">
        <v>718</v>
      </c>
      <c r="AI25" s="279" t="s">
        <v>718</v>
      </c>
      <c r="AJ25" s="279" t="s">
        <v>718</v>
      </c>
      <c r="AK25" s="279" t="s">
        <v>718</v>
      </c>
      <c r="AL25" s="279" t="s">
        <v>718</v>
      </c>
      <c r="AM25" s="279" t="s">
        <v>718</v>
      </c>
      <c r="AN25" s="279" t="s">
        <v>718</v>
      </c>
      <c r="AO25" s="279" t="s">
        <v>718</v>
      </c>
      <c r="AP25" s="279" t="s">
        <v>718</v>
      </c>
      <c r="AQ25" t="s">
        <v>718</v>
      </c>
      <c r="AR25" t="s">
        <v>718</v>
      </c>
      <c r="AS25" t="s">
        <v>872</v>
      </c>
      <c r="AT25" t="s">
        <v>873</v>
      </c>
      <c r="AU25" s="280">
        <v>0.99</v>
      </c>
      <c r="AV25" t="s">
        <v>874</v>
      </c>
      <c r="AW25" t="s">
        <v>875</v>
      </c>
      <c r="AX25">
        <v>0</v>
      </c>
      <c r="AY25" t="s">
        <v>718</v>
      </c>
      <c r="AZ25" t="s">
        <v>718</v>
      </c>
      <c r="BA25" t="s">
        <v>718</v>
      </c>
      <c r="BB25" t="s">
        <v>718</v>
      </c>
      <c r="BC25" t="s">
        <v>718</v>
      </c>
      <c r="BD25" t="s">
        <v>718</v>
      </c>
      <c r="BE25" t="s">
        <v>718</v>
      </c>
      <c r="BF25" t="s">
        <v>718</v>
      </c>
      <c r="BG25" t="s">
        <v>718</v>
      </c>
      <c r="BH25" t="s">
        <v>718</v>
      </c>
      <c r="BI25" t="s">
        <v>718</v>
      </c>
      <c r="BJ25" t="s">
        <v>718</v>
      </c>
      <c r="BK25" t="s">
        <v>718</v>
      </c>
      <c r="BL25" t="s">
        <v>718</v>
      </c>
      <c r="BM25" t="s">
        <v>718</v>
      </c>
      <c r="BN25" t="s">
        <v>718</v>
      </c>
      <c r="BO25" t="s">
        <v>718</v>
      </c>
      <c r="BP25" t="s">
        <v>718</v>
      </c>
      <c r="BQ25" t="s">
        <v>718</v>
      </c>
      <c r="BR25" s="281" t="s">
        <v>884</v>
      </c>
      <c r="BS25" t="s">
        <v>877</v>
      </c>
      <c r="BT25" s="276">
        <v>40935</v>
      </c>
      <c r="BU25" t="s">
        <v>878</v>
      </c>
      <c r="BV25" s="276">
        <v>40935</v>
      </c>
      <c r="BW25" s="282">
        <v>0.99</v>
      </c>
      <c r="BX25" s="276">
        <v>40935</v>
      </c>
      <c r="BY25" t="s">
        <v>879</v>
      </c>
      <c r="BZ25" s="276">
        <v>40935</v>
      </c>
      <c r="CA25" t="s">
        <v>718</v>
      </c>
      <c r="CB25" s="276" t="s">
        <v>718</v>
      </c>
      <c r="CC25" t="s">
        <v>874</v>
      </c>
      <c r="CD25" s="276">
        <v>40935</v>
      </c>
      <c r="CE25" s="281" t="s">
        <v>884</v>
      </c>
      <c r="CF25" s="276" t="s">
        <v>300</v>
      </c>
      <c r="CG25" s="276">
        <v>40935</v>
      </c>
      <c r="CH25" t="s">
        <v>718</v>
      </c>
      <c r="CI25" s="25">
        <v>1</v>
      </c>
      <c r="CJ25" t="s">
        <v>880</v>
      </c>
      <c r="CK25" t="s">
        <v>718</v>
      </c>
      <c r="CL25" t="s">
        <v>718</v>
      </c>
      <c r="CM25" t="s">
        <v>718</v>
      </c>
      <c r="CN25" t="s">
        <v>718</v>
      </c>
      <c r="CO25" t="s">
        <v>718</v>
      </c>
      <c r="CP25" t="s">
        <v>718</v>
      </c>
      <c r="CQ25" t="s">
        <v>718</v>
      </c>
      <c r="CR25" t="s">
        <v>305</v>
      </c>
      <c r="CS25" s="283">
        <v>10000000</v>
      </c>
      <c r="CT25" s="284">
        <v>0</v>
      </c>
      <c r="CU25" s="284">
        <v>0</v>
      </c>
      <c r="CV25" s="283">
        <v>920649537.42879999</v>
      </c>
      <c r="CW25" s="284">
        <v>0</v>
      </c>
      <c r="CX25" s="283">
        <v>191900000</v>
      </c>
      <c r="CY25" s="284">
        <v>0</v>
      </c>
      <c r="CZ25" s="284">
        <v>0</v>
      </c>
      <c r="DA25" t="s">
        <v>881</v>
      </c>
      <c r="DB25" t="s">
        <v>882</v>
      </c>
      <c r="DC25" t="s">
        <v>718</v>
      </c>
      <c r="DD25" t="s">
        <v>718</v>
      </c>
      <c r="DE25" t="s">
        <v>718</v>
      </c>
      <c r="DF25" t="s">
        <v>718</v>
      </c>
      <c r="DG25" s="279">
        <v>200000000</v>
      </c>
      <c r="DH25" t="s">
        <v>718</v>
      </c>
      <c r="DI25" t="s">
        <v>718</v>
      </c>
      <c r="DJ25" t="s">
        <v>718</v>
      </c>
      <c r="DK25" t="s">
        <v>718</v>
      </c>
      <c r="DL25" t="s">
        <v>718</v>
      </c>
      <c r="DM25" t="s">
        <v>718</v>
      </c>
      <c r="DN25" t="s">
        <v>718</v>
      </c>
      <c r="DO25" t="s">
        <v>718</v>
      </c>
      <c r="DP25" t="s">
        <v>718</v>
      </c>
      <c r="DQ25" t="s">
        <v>718</v>
      </c>
      <c r="DR25" t="s">
        <v>718</v>
      </c>
      <c r="DS25" t="s">
        <v>718</v>
      </c>
      <c r="DT25" t="s">
        <v>718</v>
      </c>
      <c r="DU25" t="s">
        <v>718</v>
      </c>
      <c r="DV25" t="s">
        <v>718</v>
      </c>
      <c r="DW25" t="s">
        <v>718</v>
      </c>
      <c r="DX25" t="s">
        <v>718</v>
      </c>
      <c r="DY25" t="s">
        <v>718</v>
      </c>
      <c r="DZ25" s="279">
        <v>35137498</v>
      </c>
      <c r="EA25" s="279">
        <v>7245094</v>
      </c>
      <c r="EB25" s="279">
        <v>34400063</v>
      </c>
      <c r="EC25" s="279">
        <v>14490188</v>
      </c>
      <c r="ED25" s="279">
        <v>15158958</v>
      </c>
      <c r="EE25" s="279">
        <v>1314266564</v>
      </c>
      <c r="EF25" s="279">
        <v>1279129066</v>
      </c>
      <c r="EG25" t="s">
        <v>883</v>
      </c>
      <c r="EH25" s="279" t="s">
        <v>718</v>
      </c>
      <c r="EI25" s="285">
        <v>0.50109999999999999</v>
      </c>
      <c r="EJ25" s="285">
        <v>0.34849999999999998</v>
      </c>
      <c r="EK25" s="279" t="s">
        <v>718</v>
      </c>
      <c r="EL25" s="279">
        <v>1037873384.14</v>
      </c>
      <c r="EM25" s="285">
        <v>0.99990364913338403</v>
      </c>
      <c r="EN25" s="285">
        <v>9.6350866616414631E-3</v>
      </c>
      <c r="EO25" t="s">
        <v>718</v>
      </c>
      <c r="EP25" t="s">
        <v>718</v>
      </c>
      <c r="EQ25" t="s">
        <v>718</v>
      </c>
      <c r="ER25" s="285">
        <v>0.99990364913338403</v>
      </c>
      <c r="ES25" t="s">
        <v>718</v>
      </c>
      <c r="ET25" t="s">
        <v>718</v>
      </c>
      <c r="EU25" t="s">
        <v>718</v>
      </c>
      <c r="EV25" t="s">
        <v>718</v>
      </c>
      <c r="EW25" t="s">
        <v>718</v>
      </c>
      <c r="EX25" t="s">
        <v>718</v>
      </c>
      <c r="EY25" t="s">
        <v>718</v>
      </c>
      <c r="EZ25" t="s">
        <v>718</v>
      </c>
      <c r="FA25" t="s">
        <v>718</v>
      </c>
      <c r="FB25" t="s">
        <v>718</v>
      </c>
      <c r="FC25" t="s">
        <v>718</v>
      </c>
      <c r="FD25" t="s">
        <v>718</v>
      </c>
      <c r="FE25" t="s">
        <v>718</v>
      </c>
      <c r="FF25" t="s">
        <v>718</v>
      </c>
      <c r="FG25" t="s">
        <v>718</v>
      </c>
      <c r="FH25" t="s">
        <v>718</v>
      </c>
      <c r="FI25" s="282">
        <v>0.996</v>
      </c>
      <c r="FJ25" s="282">
        <v>1</v>
      </c>
      <c r="FK25" s="25">
        <v>0</v>
      </c>
      <c r="FL25" s="25">
        <v>0</v>
      </c>
      <c r="FM25" s="25">
        <v>2</v>
      </c>
      <c r="FN25">
        <v>16</v>
      </c>
      <c r="FO25">
        <v>2</v>
      </c>
      <c r="FP25">
        <v>22</v>
      </c>
      <c r="FQ25" t="s">
        <v>718</v>
      </c>
      <c r="FR25" t="s">
        <v>718</v>
      </c>
      <c r="FS25" t="s">
        <v>718</v>
      </c>
      <c r="FT25" t="s">
        <v>718</v>
      </c>
      <c r="FU25" t="s">
        <v>718</v>
      </c>
      <c r="FV25" t="s">
        <v>718</v>
      </c>
      <c r="FW25" s="280">
        <v>0.13950000000000001</v>
      </c>
      <c r="FX25" s="280">
        <v>0.37490000000000001</v>
      </c>
      <c r="FY25" t="s">
        <v>718</v>
      </c>
      <c r="FZ25" t="s">
        <v>718</v>
      </c>
      <c r="GA25" t="s">
        <v>718</v>
      </c>
      <c r="GB25" t="s">
        <v>718</v>
      </c>
      <c r="GC25" t="s">
        <v>718</v>
      </c>
      <c r="GD25" t="s">
        <v>718</v>
      </c>
      <c r="GE25" t="s">
        <v>718</v>
      </c>
      <c r="GF25" t="s">
        <v>718</v>
      </c>
      <c r="GG25" t="s">
        <v>718</v>
      </c>
      <c r="GH25" t="s">
        <v>718</v>
      </c>
      <c r="GI25" s="285">
        <v>0.27777777777777779</v>
      </c>
      <c r="GJ25" s="285">
        <v>0.27777777777777779</v>
      </c>
      <c r="GK25" t="s">
        <v>718</v>
      </c>
      <c r="GL25" t="s">
        <v>718</v>
      </c>
      <c r="GM25" t="s">
        <v>718</v>
      </c>
      <c r="GN25" t="s">
        <v>718</v>
      </c>
      <c r="GO25" t="s">
        <v>718</v>
      </c>
      <c r="GP25" t="s">
        <v>718</v>
      </c>
      <c r="GQ25" t="s">
        <v>718</v>
      </c>
      <c r="GR25" t="s">
        <v>718</v>
      </c>
      <c r="GS25" t="s">
        <v>718</v>
      </c>
      <c r="GT25" t="s">
        <v>718</v>
      </c>
      <c r="GU25" t="s">
        <v>718</v>
      </c>
      <c r="GV25" t="s">
        <v>718</v>
      </c>
      <c r="GW25" t="s">
        <v>718</v>
      </c>
      <c r="GX25" t="s">
        <v>718</v>
      </c>
      <c r="GY25" t="s">
        <v>718</v>
      </c>
      <c r="GZ25" t="s">
        <v>718</v>
      </c>
      <c r="HA25" t="s">
        <v>718</v>
      </c>
      <c r="HB25" t="s">
        <v>718</v>
      </c>
      <c r="HC25" t="s">
        <v>718</v>
      </c>
      <c r="HD25" t="s">
        <v>718</v>
      </c>
      <c r="HE25" t="s">
        <v>718</v>
      </c>
      <c r="HF25" t="s">
        <v>718</v>
      </c>
      <c r="HG25" t="s">
        <v>718</v>
      </c>
      <c r="HH25" t="s">
        <v>718</v>
      </c>
      <c r="HI25" t="s">
        <v>718</v>
      </c>
      <c r="HJ25" t="s">
        <v>718</v>
      </c>
      <c r="HK25" t="s">
        <v>718</v>
      </c>
      <c r="HL25" t="s">
        <v>718</v>
      </c>
      <c r="HM25" t="s">
        <v>718</v>
      </c>
      <c r="HN25" t="s">
        <v>718</v>
      </c>
      <c r="HO25" t="s">
        <v>718</v>
      </c>
      <c r="HP25" t="s">
        <v>718</v>
      </c>
    </row>
    <row r="26" spans="1:224" ht="14.5" customHeight="1" x14ac:dyDescent="0.35">
      <c r="A26" s="276">
        <v>43830</v>
      </c>
      <c r="B26" t="s">
        <v>813</v>
      </c>
      <c r="C26" t="s">
        <v>1</v>
      </c>
      <c r="D26" t="s">
        <v>871</v>
      </c>
      <c r="E26" s="277">
        <v>5000000</v>
      </c>
      <c r="F26" s="277" t="s">
        <v>718</v>
      </c>
      <c r="G26" s="277" t="s">
        <v>718</v>
      </c>
      <c r="H26" s="277">
        <v>18000000</v>
      </c>
      <c r="I26" s="277">
        <v>20199521.300000001</v>
      </c>
      <c r="J26" s="278" t="s">
        <v>718</v>
      </c>
      <c r="K26" t="s">
        <v>718</v>
      </c>
      <c r="L26" t="s">
        <v>718</v>
      </c>
      <c r="M26" t="s">
        <v>718</v>
      </c>
      <c r="N26" t="s">
        <v>718</v>
      </c>
      <c r="O26" t="s">
        <v>718</v>
      </c>
      <c r="P26" t="s">
        <v>718</v>
      </c>
      <c r="Q26" t="s">
        <v>718</v>
      </c>
      <c r="R26" t="s">
        <v>718</v>
      </c>
      <c r="S26" t="s">
        <v>718</v>
      </c>
      <c r="T26" t="s">
        <v>718</v>
      </c>
      <c r="U26" t="s">
        <v>718</v>
      </c>
      <c r="V26" t="s">
        <v>718</v>
      </c>
      <c r="W26" t="s">
        <v>718</v>
      </c>
      <c r="X26" t="s">
        <v>718</v>
      </c>
      <c r="Y26" t="s">
        <v>718</v>
      </c>
      <c r="Z26" t="s">
        <v>718</v>
      </c>
      <c r="AA26" t="s">
        <v>718</v>
      </c>
      <c r="AB26" t="s">
        <v>718</v>
      </c>
      <c r="AC26" t="s">
        <v>718</v>
      </c>
      <c r="AD26" t="s">
        <v>718</v>
      </c>
      <c r="AE26" t="s">
        <v>305</v>
      </c>
      <c r="AF26">
        <v>1</v>
      </c>
      <c r="AG26" s="279" t="s">
        <v>718</v>
      </c>
      <c r="AH26" s="279" t="s">
        <v>718</v>
      </c>
      <c r="AI26" s="279" t="s">
        <v>718</v>
      </c>
      <c r="AJ26" s="279" t="s">
        <v>718</v>
      </c>
      <c r="AK26" s="279" t="s">
        <v>718</v>
      </c>
      <c r="AL26" s="279" t="s">
        <v>718</v>
      </c>
      <c r="AM26" s="279" t="s">
        <v>718</v>
      </c>
      <c r="AN26" s="279" t="s">
        <v>718</v>
      </c>
      <c r="AO26" s="279" t="s">
        <v>718</v>
      </c>
      <c r="AP26" s="279" t="s">
        <v>718</v>
      </c>
      <c r="AQ26" t="s">
        <v>718</v>
      </c>
      <c r="AR26" t="s">
        <v>718</v>
      </c>
      <c r="AS26" s="286" t="s">
        <v>885</v>
      </c>
      <c r="AT26" t="s">
        <v>873</v>
      </c>
      <c r="AU26" s="280">
        <v>0.99</v>
      </c>
      <c r="AV26" t="s">
        <v>874</v>
      </c>
      <c r="AW26" t="s">
        <v>875</v>
      </c>
      <c r="AX26">
        <v>0</v>
      </c>
      <c r="AY26" t="s">
        <v>718</v>
      </c>
      <c r="AZ26" t="s">
        <v>718</v>
      </c>
      <c r="BA26" t="s">
        <v>718</v>
      </c>
      <c r="BB26" t="s">
        <v>718</v>
      </c>
      <c r="BC26" t="s">
        <v>718</v>
      </c>
      <c r="BD26" t="s">
        <v>718</v>
      </c>
      <c r="BE26" t="s">
        <v>718</v>
      </c>
      <c r="BF26" t="s">
        <v>718</v>
      </c>
      <c r="BG26" t="s">
        <v>718</v>
      </c>
      <c r="BH26" t="s">
        <v>718</v>
      </c>
      <c r="BI26" t="s">
        <v>718</v>
      </c>
      <c r="BJ26" t="s">
        <v>718</v>
      </c>
      <c r="BK26" t="s">
        <v>718</v>
      </c>
      <c r="BL26" t="s">
        <v>718</v>
      </c>
      <c r="BM26" t="s">
        <v>718</v>
      </c>
      <c r="BN26" t="s">
        <v>718</v>
      </c>
      <c r="BO26" t="s">
        <v>718</v>
      </c>
      <c r="BP26" t="s">
        <v>718</v>
      </c>
      <c r="BQ26" t="s">
        <v>718</v>
      </c>
      <c r="BR26" s="281" t="s">
        <v>886</v>
      </c>
      <c r="BS26" t="s">
        <v>877</v>
      </c>
      <c r="BT26" s="276">
        <v>40935</v>
      </c>
      <c r="BU26" t="s">
        <v>878</v>
      </c>
      <c r="BV26" s="276">
        <v>40935</v>
      </c>
      <c r="BW26" s="282">
        <v>0.99</v>
      </c>
      <c r="BX26" s="276">
        <v>40935</v>
      </c>
      <c r="BY26" t="s">
        <v>879</v>
      </c>
      <c r="BZ26" s="276">
        <v>40935</v>
      </c>
      <c r="CA26" t="s">
        <v>718</v>
      </c>
      <c r="CB26" s="276" t="s">
        <v>718</v>
      </c>
      <c r="CC26" t="s">
        <v>874</v>
      </c>
      <c r="CD26" s="276">
        <v>40935</v>
      </c>
      <c r="CE26" s="281" t="s">
        <v>886</v>
      </c>
      <c r="CF26" s="276" t="s">
        <v>300</v>
      </c>
      <c r="CG26" s="276">
        <v>40935</v>
      </c>
      <c r="CH26" t="s">
        <v>718</v>
      </c>
      <c r="CI26" s="25">
        <v>1</v>
      </c>
      <c r="CJ26" t="s">
        <v>880</v>
      </c>
      <c r="CK26" t="s">
        <v>718</v>
      </c>
      <c r="CL26" t="s">
        <v>718</v>
      </c>
      <c r="CM26" t="s">
        <v>718</v>
      </c>
      <c r="CN26" t="s">
        <v>718</v>
      </c>
      <c r="CO26" t="s">
        <v>718</v>
      </c>
      <c r="CP26" t="s">
        <v>718</v>
      </c>
      <c r="CQ26" t="s">
        <v>718</v>
      </c>
      <c r="CR26" t="s">
        <v>305</v>
      </c>
      <c r="CS26" s="283">
        <v>10000000</v>
      </c>
      <c r="CT26" s="284">
        <v>0</v>
      </c>
      <c r="CU26" s="284">
        <v>0</v>
      </c>
      <c r="CV26" s="283">
        <v>1287114015.1099999</v>
      </c>
      <c r="CW26" s="284">
        <v>0</v>
      </c>
      <c r="CX26" s="283">
        <v>190930000</v>
      </c>
      <c r="CY26" s="284">
        <v>0</v>
      </c>
      <c r="CZ26" s="284">
        <v>0</v>
      </c>
      <c r="DA26" t="s">
        <v>881</v>
      </c>
      <c r="DB26" t="s">
        <v>882</v>
      </c>
      <c r="DC26" t="s">
        <v>718</v>
      </c>
      <c r="DD26" t="s">
        <v>718</v>
      </c>
      <c r="DE26" t="s">
        <v>718</v>
      </c>
      <c r="DF26" t="s">
        <v>718</v>
      </c>
      <c r="DG26" s="279">
        <v>200000000</v>
      </c>
      <c r="DH26" t="s">
        <v>718</v>
      </c>
      <c r="DI26" t="s">
        <v>718</v>
      </c>
      <c r="DJ26" t="s">
        <v>718</v>
      </c>
      <c r="DK26" t="s">
        <v>718</v>
      </c>
      <c r="DL26" t="s">
        <v>718</v>
      </c>
      <c r="DM26" t="s">
        <v>718</v>
      </c>
      <c r="DN26" t="s">
        <v>718</v>
      </c>
      <c r="DO26" t="s">
        <v>718</v>
      </c>
      <c r="DP26" t="s">
        <v>718</v>
      </c>
      <c r="DQ26" t="s">
        <v>718</v>
      </c>
      <c r="DR26" t="s">
        <v>718</v>
      </c>
      <c r="DS26" t="s">
        <v>718</v>
      </c>
      <c r="DT26" t="s">
        <v>718</v>
      </c>
      <c r="DU26" t="s">
        <v>718</v>
      </c>
      <c r="DV26" t="s">
        <v>718</v>
      </c>
      <c r="DW26" t="s">
        <v>718</v>
      </c>
      <c r="DX26" t="s">
        <v>718</v>
      </c>
      <c r="DY26" t="s">
        <v>718</v>
      </c>
      <c r="DZ26" s="279">
        <v>35137498</v>
      </c>
      <c r="EA26" s="279">
        <v>7245094</v>
      </c>
      <c r="EB26" s="279">
        <v>34400063</v>
      </c>
      <c r="EC26" s="279">
        <v>14490188</v>
      </c>
      <c r="ED26" s="279">
        <v>15158958</v>
      </c>
      <c r="EE26" s="279">
        <v>1314266564</v>
      </c>
      <c r="EF26" s="279">
        <v>1279129066</v>
      </c>
      <c r="EG26" t="s">
        <v>883</v>
      </c>
      <c r="EH26" s="279" t="s">
        <v>718</v>
      </c>
      <c r="EI26" s="285">
        <v>0.50109999999999999</v>
      </c>
      <c r="EJ26" s="285">
        <v>0.34849999999999998</v>
      </c>
      <c r="EK26" s="279" t="s">
        <v>718</v>
      </c>
      <c r="EL26" s="279">
        <v>1440030241.8600001</v>
      </c>
      <c r="EM26" s="280">
        <v>0.99309999999999998</v>
      </c>
      <c r="EN26" s="280">
        <v>6.8999999999999999E-3</v>
      </c>
      <c r="EO26" t="s">
        <v>718</v>
      </c>
      <c r="EP26" t="s">
        <v>718</v>
      </c>
      <c r="EQ26" t="s">
        <v>718</v>
      </c>
      <c r="ER26" s="280">
        <v>0.99309999999999998</v>
      </c>
      <c r="ES26" t="s">
        <v>718</v>
      </c>
      <c r="ET26" t="s">
        <v>718</v>
      </c>
      <c r="EU26" t="s">
        <v>718</v>
      </c>
      <c r="EV26" t="s">
        <v>718</v>
      </c>
      <c r="EW26" t="s">
        <v>718</v>
      </c>
      <c r="EX26" t="s">
        <v>718</v>
      </c>
      <c r="EY26" t="s">
        <v>718</v>
      </c>
      <c r="EZ26" t="s">
        <v>718</v>
      </c>
      <c r="FA26" t="s">
        <v>718</v>
      </c>
      <c r="FB26" t="s">
        <v>718</v>
      </c>
      <c r="FC26" t="s">
        <v>718</v>
      </c>
      <c r="FD26" t="s">
        <v>718</v>
      </c>
      <c r="FE26" t="s">
        <v>718</v>
      </c>
      <c r="FF26" t="s">
        <v>718</v>
      </c>
      <c r="FG26" t="s">
        <v>718</v>
      </c>
      <c r="FH26" t="s">
        <v>718</v>
      </c>
      <c r="FI26" s="282">
        <v>0.996</v>
      </c>
      <c r="FJ26" s="282">
        <v>1</v>
      </c>
      <c r="FK26" s="25">
        <v>0</v>
      </c>
      <c r="FL26" s="25">
        <v>0</v>
      </c>
      <c r="FM26">
        <v>2</v>
      </c>
      <c r="FN26">
        <v>16</v>
      </c>
      <c r="FO26">
        <v>2</v>
      </c>
      <c r="FP26">
        <v>22</v>
      </c>
      <c r="FQ26" t="s">
        <v>718</v>
      </c>
      <c r="FR26" t="s">
        <v>718</v>
      </c>
      <c r="FS26" t="s">
        <v>718</v>
      </c>
      <c r="FT26" t="s">
        <v>718</v>
      </c>
      <c r="FU26" t="s">
        <v>718</v>
      </c>
      <c r="FV26" t="s">
        <v>718</v>
      </c>
      <c r="FW26" s="280">
        <v>0.13150000000000001</v>
      </c>
      <c r="FX26" s="280">
        <v>0.4032</v>
      </c>
      <c r="FY26" t="s">
        <v>718</v>
      </c>
      <c r="FZ26" t="s">
        <v>718</v>
      </c>
      <c r="GA26" t="s">
        <v>718</v>
      </c>
      <c r="GB26" t="s">
        <v>718</v>
      </c>
      <c r="GC26" t="s">
        <v>718</v>
      </c>
      <c r="GD26" t="s">
        <v>718</v>
      </c>
      <c r="GE26" t="s">
        <v>718</v>
      </c>
      <c r="GF26" t="s">
        <v>718</v>
      </c>
      <c r="GG26" t="s">
        <v>718</v>
      </c>
      <c r="GH26" t="s">
        <v>718</v>
      </c>
      <c r="GI26" s="285">
        <v>0.27777777777777779</v>
      </c>
      <c r="GJ26" s="285">
        <v>0.27777777777777779</v>
      </c>
      <c r="GK26" t="s">
        <v>718</v>
      </c>
      <c r="GL26" t="s">
        <v>718</v>
      </c>
      <c r="GM26" t="s">
        <v>718</v>
      </c>
      <c r="GN26" t="s">
        <v>718</v>
      </c>
      <c r="GO26" t="s">
        <v>718</v>
      </c>
      <c r="GP26" t="s">
        <v>718</v>
      </c>
      <c r="GQ26" t="s">
        <v>718</v>
      </c>
      <c r="GR26" t="s">
        <v>718</v>
      </c>
      <c r="GS26" t="s">
        <v>718</v>
      </c>
      <c r="GT26" t="s">
        <v>718</v>
      </c>
      <c r="GU26" t="s">
        <v>718</v>
      </c>
      <c r="GV26" t="s">
        <v>718</v>
      </c>
      <c r="GW26" t="s">
        <v>718</v>
      </c>
      <c r="GX26" t="s">
        <v>718</v>
      </c>
      <c r="GY26" t="s">
        <v>718</v>
      </c>
      <c r="GZ26" t="s">
        <v>718</v>
      </c>
      <c r="HA26" t="s">
        <v>718</v>
      </c>
      <c r="HB26" t="s">
        <v>718</v>
      </c>
      <c r="HC26" t="s">
        <v>718</v>
      </c>
      <c r="HD26" t="s">
        <v>718</v>
      </c>
      <c r="HE26" t="s">
        <v>718</v>
      </c>
      <c r="HF26" t="s">
        <v>718</v>
      </c>
      <c r="HG26" t="s">
        <v>718</v>
      </c>
      <c r="HH26" t="s">
        <v>718</v>
      </c>
      <c r="HI26" t="s">
        <v>718</v>
      </c>
      <c r="HJ26" t="s">
        <v>718</v>
      </c>
      <c r="HK26" t="s">
        <v>718</v>
      </c>
      <c r="HL26" t="s">
        <v>718</v>
      </c>
      <c r="HM26" t="s">
        <v>718</v>
      </c>
      <c r="HN26" t="s">
        <v>718</v>
      </c>
      <c r="HO26" t="s">
        <v>718</v>
      </c>
      <c r="HP26" t="s">
        <v>718</v>
      </c>
    </row>
    <row r="27" spans="1:224" x14ac:dyDescent="0.35">
      <c r="A27" s="287">
        <v>43921</v>
      </c>
      <c r="B27" s="25" t="s">
        <v>813</v>
      </c>
      <c r="C27" s="25" t="s">
        <v>1</v>
      </c>
      <c r="D27" s="25" t="s">
        <v>871</v>
      </c>
      <c r="E27" s="288">
        <v>10000000</v>
      </c>
      <c r="F27" s="277" t="s">
        <v>718</v>
      </c>
      <c r="G27" s="277" t="s">
        <v>718</v>
      </c>
      <c r="H27" s="288">
        <v>28000000</v>
      </c>
      <c r="I27" s="288">
        <v>35105955.809999995</v>
      </c>
      <c r="J27" s="278" t="s">
        <v>718</v>
      </c>
      <c r="K27" s="288" t="s">
        <v>718</v>
      </c>
      <c r="L27" s="288" t="s">
        <v>718</v>
      </c>
      <c r="M27" s="288" t="s">
        <v>718</v>
      </c>
      <c r="N27" s="288" t="s">
        <v>718</v>
      </c>
      <c r="O27" s="288" t="s">
        <v>718</v>
      </c>
      <c r="P27" s="25" t="s">
        <v>718</v>
      </c>
      <c r="Q27" s="25" t="s">
        <v>718</v>
      </c>
      <c r="R27" s="25" t="s">
        <v>718</v>
      </c>
      <c r="S27" s="25" t="s">
        <v>718</v>
      </c>
      <c r="T27" s="25" t="s">
        <v>718</v>
      </c>
      <c r="U27" s="25" t="s">
        <v>718</v>
      </c>
      <c r="V27" s="25" t="s">
        <v>718</v>
      </c>
      <c r="W27" s="25" t="s">
        <v>718</v>
      </c>
      <c r="X27" s="25" t="s">
        <v>718</v>
      </c>
      <c r="Y27" s="25" t="s">
        <v>718</v>
      </c>
      <c r="Z27" s="25" t="s">
        <v>718</v>
      </c>
      <c r="AA27" s="25" t="s">
        <v>718</v>
      </c>
      <c r="AB27" s="25" t="s">
        <v>718</v>
      </c>
      <c r="AC27" s="25" t="s">
        <v>718</v>
      </c>
      <c r="AD27" s="25" t="s">
        <v>718</v>
      </c>
      <c r="AE27" t="s">
        <v>305</v>
      </c>
      <c r="AF27" s="25">
        <v>1</v>
      </c>
      <c r="AG27" s="288" t="s">
        <v>718</v>
      </c>
      <c r="AH27" s="288" t="s">
        <v>718</v>
      </c>
      <c r="AI27" s="288" t="s">
        <v>718</v>
      </c>
      <c r="AJ27" s="288" t="s">
        <v>718</v>
      </c>
      <c r="AK27" s="288" t="s">
        <v>718</v>
      </c>
      <c r="AL27" s="288" t="s">
        <v>718</v>
      </c>
      <c r="AM27" s="288" t="s">
        <v>718</v>
      </c>
      <c r="AN27" s="288" t="s">
        <v>718</v>
      </c>
      <c r="AO27" s="288" t="s">
        <v>718</v>
      </c>
      <c r="AP27" s="288" t="s">
        <v>718</v>
      </c>
      <c r="AQ27" s="288" t="s">
        <v>718</v>
      </c>
      <c r="AR27" s="288" t="s">
        <v>718</v>
      </c>
      <c r="AS27" s="288" t="s">
        <v>887</v>
      </c>
      <c r="AT27" s="288" t="s">
        <v>873</v>
      </c>
      <c r="AU27" s="282">
        <v>0.99</v>
      </c>
      <c r="AV27" s="288" t="s">
        <v>874</v>
      </c>
      <c r="AW27" s="288" t="s">
        <v>875</v>
      </c>
      <c r="AX27" s="25">
        <v>0</v>
      </c>
      <c r="AY27" s="25" t="s">
        <v>718</v>
      </c>
      <c r="AZ27" s="25" t="s">
        <v>718</v>
      </c>
      <c r="BA27" s="25" t="s">
        <v>718</v>
      </c>
      <c r="BB27" s="25" t="s">
        <v>718</v>
      </c>
      <c r="BC27" s="25" t="s">
        <v>718</v>
      </c>
      <c r="BD27" s="25" t="s">
        <v>718</v>
      </c>
      <c r="BE27" s="25" t="s">
        <v>718</v>
      </c>
      <c r="BF27" s="25" t="s">
        <v>718</v>
      </c>
      <c r="BG27" s="25" t="s">
        <v>718</v>
      </c>
      <c r="BH27" s="25" t="s">
        <v>718</v>
      </c>
      <c r="BI27" s="25" t="s">
        <v>718</v>
      </c>
      <c r="BJ27" s="25" t="s">
        <v>718</v>
      </c>
      <c r="BK27" s="25" t="s">
        <v>718</v>
      </c>
      <c r="BL27" s="25" t="s">
        <v>718</v>
      </c>
      <c r="BM27" s="25" t="s">
        <v>718</v>
      </c>
      <c r="BN27" s="25" t="s">
        <v>718</v>
      </c>
      <c r="BO27" s="25" t="s">
        <v>718</v>
      </c>
      <c r="BP27" s="25" t="s">
        <v>718</v>
      </c>
      <c r="BQ27" s="25" t="s">
        <v>718</v>
      </c>
      <c r="BR27" s="288" t="s">
        <v>888</v>
      </c>
      <c r="BS27" s="287" t="s">
        <v>877</v>
      </c>
      <c r="BT27" s="287">
        <v>40935</v>
      </c>
      <c r="BU27" s="287" t="s">
        <v>878</v>
      </c>
      <c r="BV27" s="287">
        <v>40935</v>
      </c>
      <c r="BW27" s="282">
        <v>0.99</v>
      </c>
      <c r="BX27" s="287">
        <v>40935</v>
      </c>
      <c r="BY27" s="288" t="s">
        <v>879</v>
      </c>
      <c r="BZ27" s="287">
        <v>40935</v>
      </c>
      <c r="CA27" s="288" t="s">
        <v>718</v>
      </c>
      <c r="CB27" s="288" t="s">
        <v>718</v>
      </c>
      <c r="CC27" s="288" t="s">
        <v>874</v>
      </c>
      <c r="CD27" s="287">
        <v>40935</v>
      </c>
      <c r="CE27" s="287" t="s">
        <v>888</v>
      </c>
      <c r="CF27" s="287" t="s">
        <v>300</v>
      </c>
      <c r="CG27" s="287">
        <v>40935</v>
      </c>
      <c r="CH27" s="287" t="s">
        <v>718</v>
      </c>
      <c r="CI27" s="25">
        <v>1</v>
      </c>
      <c r="CJ27" s="287" t="s">
        <v>880</v>
      </c>
      <c r="CK27" s="287" t="s">
        <v>718</v>
      </c>
      <c r="CL27" s="287" t="s">
        <v>718</v>
      </c>
      <c r="CM27" s="287" t="s">
        <v>718</v>
      </c>
      <c r="CN27" s="287" t="s">
        <v>718</v>
      </c>
      <c r="CO27" s="25" t="s">
        <v>718</v>
      </c>
      <c r="CP27" s="25" t="s">
        <v>718</v>
      </c>
      <c r="CQ27" s="25" t="s">
        <v>718</v>
      </c>
      <c r="CR27" s="25" t="s">
        <v>305</v>
      </c>
      <c r="CS27" s="283">
        <v>10000000</v>
      </c>
      <c r="CT27" s="289">
        <v>0</v>
      </c>
      <c r="CU27" s="289">
        <v>0</v>
      </c>
      <c r="CV27" s="283">
        <v>1577122920.5</v>
      </c>
      <c r="CW27" s="289">
        <v>0</v>
      </c>
      <c r="CX27" s="283">
        <v>193130000</v>
      </c>
      <c r="CY27" s="289">
        <v>0</v>
      </c>
      <c r="CZ27" s="289">
        <v>0</v>
      </c>
      <c r="DA27" s="25" t="s">
        <v>881</v>
      </c>
      <c r="DB27" s="25" t="s">
        <v>882</v>
      </c>
      <c r="DC27" t="s">
        <v>718</v>
      </c>
      <c r="DD27" s="287" t="s">
        <v>718</v>
      </c>
      <c r="DE27" s="287" t="s">
        <v>718</v>
      </c>
      <c r="DF27" s="287" t="s">
        <v>718</v>
      </c>
      <c r="DG27" s="288">
        <v>300000000</v>
      </c>
      <c r="DH27" s="287" t="s">
        <v>718</v>
      </c>
      <c r="DI27" s="287" t="s">
        <v>718</v>
      </c>
      <c r="DJ27" s="287" t="s">
        <v>718</v>
      </c>
      <c r="DK27" s="25" t="s">
        <v>718</v>
      </c>
      <c r="DL27" s="25" t="s">
        <v>718</v>
      </c>
      <c r="DM27" s="25" t="s">
        <v>718</v>
      </c>
      <c r="DN27" s="25" t="s">
        <v>718</v>
      </c>
      <c r="DO27" s="25" t="s">
        <v>718</v>
      </c>
      <c r="DP27" s="25" t="s">
        <v>718</v>
      </c>
      <c r="DQ27" s="287" t="s">
        <v>718</v>
      </c>
      <c r="DR27" s="287" t="s">
        <v>718</v>
      </c>
      <c r="DS27" s="287" t="s">
        <v>718</v>
      </c>
      <c r="DT27" s="287" t="s">
        <v>718</v>
      </c>
      <c r="DU27" s="287" t="s">
        <v>718</v>
      </c>
      <c r="DV27" s="25" t="s">
        <v>718</v>
      </c>
      <c r="DW27" s="25" t="s">
        <v>718</v>
      </c>
      <c r="DX27" s="25" t="s">
        <v>718</v>
      </c>
      <c r="DY27" s="25" t="s">
        <v>718</v>
      </c>
      <c r="DZ27" s="290">
        <v>47358894</v>
      </c>
      <c r="EA27" s="290">
        <v>7671816</v>
      </c>
      <c r="EB27" s="290">
        <v>31492388</v>
      </c>
      <c r="EC27" s="290">
        <v>15343632</v>
      </c>
      <c r="ED27" s="290">
        <v>12221396</v>
      </c>
      <c r="EE27" s="290">
        <v>1354407555</v>
      </c>
      <c r="EF27" s="290">
        <v>1305057506</v>
      </c>
      <c r="EG27" s="290" t="s">
        <v>883</v>
      </c>
      <c r="EH27" s="291" t="s">
        <v>718</v>
      </c>
      <c r="EI27" s="282">
        <v>0.57690391722596579</v>
      </c>
      <c r="EJ27" s="282">
        <v>0.30799680862562723</v>
      </c>
      <c r="EK27" s="290" t="s">
        <v>718</v>
      </c>
      <c r="EL27" s="290">
        <v>1754967772.1700001</v>
      </c>
      <c r="EM27" s="282">
        <v>0.99430000000000007</v>
      </c>
      <c r="EN27" s="282">
        <v>5.7000000000000002E-3</v>
      </c>
      <c r="EO27" s="282" t="s">
        <v>718</v>
      </c>
      <c r="EP27" s="290" t="s">
        <v>718</v>
      </c>
      <c r="EQ27" s="290" t="s">
        <v>718</v>
      </c>
      <c r="ER27" s="282">
        <v>0.99430000000000007</v>
      </c>
      <c r="ES27" s="282" t="s">
        <v>718</v>
      </c>
      <c r="ET27" s="282" t="s">
        <v>718</v>
      </c>
      <c r="EU27" s="282" t="s">
        <v>718</v>
      </c>
      <c r="EV27" s="282" t="s">
        <v>718</v>
      </c>
      <c r="EW27" s="282" t="s">
        <v>718</v>
      </c>
      <c r="EX27" s="282" t="s">
        <v>718</v>
      </c>
      <c r="EY27" s="282" t="s">
        <v>718</v>
      </c>
      <c r="EZ27" s="282" t="s">
        <v>718</v>
      </c>
      <c r="FA27" s="282" t="s">
        <v>718</v>
      </c>
      <c r="FB27" s="282" t="s">
        <v>718</v>
      </c>
      <c r="FC27" s="282" t="s">
        <v>718</v>
      </c>
      <c r="FD27" s="282" t="s">
        <v>718</v>
      </c>
      <c r="FE27" s="282" t="s">
        <v>718</v>
      </c>
      <c r="FF27" s="282" t="s">
        <v>718</v>
      </c>
      <c r="FG27" s="282" t="s">
        <v>718</v>
      </c>
      <c r="FH27" s="282" t="s">
        <v>718</v>
      </c>
      <c r="FI27" s="282">
        <v>0.996</v>
      </c>
      <c r="FJ27" s="282">
        <v>1</v>
      </c>
      <c r="FK27" s="25">
        <v>0</v>
      </c>
      <c r="FL27" s="25">
        <v>0</v>
      </c>
      <c r="FM27" s="25">
        <v>2</v>
      </c>
      <c r="FN27" s="25">
        <v>16</v>
      </c>
      <c r="FO27" s="25">
        <v>2</v>
      </c>
      <c r="FP27" s="25">
        <v>22</v>
      </c>
      <c r="FQ27" s="25" t="s">
        <v>718</v>
      </c>
      <c r="FR27" s="25" t="s">
        <v>718</v>
      </c>
      <c r="FS27" s="25" t="s">
        <v>718</v>
      </c>
      <c r="FT27" s="25" t="s">
        <v>718</v>
      </c>
      <c r="FU27" s="25" t="s">
        <v>718</v>
      </c>
      <c r="FV27" s="25" t="s">
        <v>718</v>
      </c>
      <c r="FW27" s="282">
        <v>0.1242</v>
      </c>
      <c r="FX27" s="282">
        <v>0.33050000000000002</v>
      </c>
      <c r="FY27" s="25" t="s">
        <v>718</v>
      </c>
      <c r="FZ27" s="25" t="s">
        <v>718</v>
      </c>
      <c r="GA27" s="25" t="s">
        <v>718</v>
      </c>
      <c r="GB27" s="25" t="s">
        <v>718</v>
      </c>
      <c r="GC27" s="25" t="s">
        <v>718</v>
      </c>
      <c r="GD27" s="25" t="s">
        <v>718</v>
      </c>
      <c r="GE27" s="25" t="s">
        <v>718</v>
      </c>
      <c r="GF27" s="25" t="s">
        <v>718</v>
      </c>
      <c r="GG27" s="25" t="s">
        <v>718</v>
      </c>
      <c r="GH27" s="25" t="s">
        <v>718</v>
      </c>
      <c r="GI27" s="292">
        <v>0.46250000000000002</v>
      </c>
      <c r="GJ27" s="292">
        <v>0.46250000000000002</v>
      </c>
      <c r="GK27" s="25" t="s">
        <v>718</v>
      </c>
      <c r="GL27" s="25" t="s">
        <v>718</v>
      </c>
      <c r="GM27" s="25" t="s">
        <v>718</v>
      </c>
      <c r="GN27" s="25" t="s">
        <v>718</v>
      </c>
      <c r="GO27" s="25" t="s">
        <v>718</v>
      </c>
      <c r="GP27" s="25" t="s">
        <v>718</v>
      </c>
      <c r="GQ27" s="25" t="s">
        <v>718</v>
      </c>
      <c r="GR27" s="25" t="s">
        <v>718</v>
      </c>
      <c r="GS27" s="25" t="s">
        <v>718</v>
      </c>
      <c r="GT27" s="25" t="s">
        <v>718</v>
      </c>
      <c r="GU27" s="25" t="s">
        <v>718</v>
      </c>
      <c r="GV27" s="25" t="s">
        <v>718</v>
      </c>
      <c r="GW27" s="25" t="s">
        <v>718</v>
      </c>
      <c r="GX27" s="25" t="s">
        <v>718</v>
      </c>
      <c r="GY27" s="25" t="s">
        <v>718</v>
      </c>
      <c r="GZ27" s="25" t="s">
        <v>718</v>
      </c>
      <c r="HA27" s="25" t="s">
        <v>718</v>
      </c>
      <c r="HB27" s="25" t="s">
        <v>718</v>
      </c>
      <c r="HC27" s="25" t="s">
        <v>718</v>
      </c>
      <c r="HD27" s="25" t="s">
        <v>718</v>
      </c>
      <c r="HE27" s="25" t="s">
        <v>718</v>
      </c>
      <c r="HF27" s="25" t="s">
        <v>718</v>
      </c>
      <c r="HG27" s="25" t="s">
        <v>718</v>
      </c>
      <c r="HH27" s="25" t="s">
        <v>718</v>
      </c>
      <c r="HI27" s="25" t="s">
        <v>718</v>
      </c>
      <c r="HJ27" s="25" t="s">
        <v>718</v>
      </c>
      <c r="HK27" s="25" t="s">
        <v>718</v>
      </c>
      <c r="HL27" s="25" t="s">
        <v>718</v>
      </c>
      <c r="HM27" s="25" t="s">
        <v>718</v>
      </c>
      <c r="HN27" s="25" t="s">
        <v>718</v>
      </c>
      <c r="HO27" s="25" t="s">
        <v>718</v>
      </c>
      <c r="HP27" s="25" t="s">
        <v>718</v>
      </c>
    </row>
    <row r="28" spans="1:224" x14ac:dyDescent="0.35">
      <c r="A28" s="276">
        <v>44012</v>
      </c>
      <c r="B28" s="25" t="s">
        <v>813</v>
      </c>
      <c r="C28" s="25" t="s">
        <v>1</v>
      </c>
      <c r="D28" s="25" t="s">
        <v>871</v>
      </c>
      <c r="E28" s="288">
        <v>10000000</v>
      </c>
      <c r="F28" s="277" t="s">
        <v>718</v>
      </c>
      <c r="G28" s="277" t="s">
        <v>718</v>
      </c>
      <c r="H28" s="277">
        <v>27000000</v>
      </c>
      <c r="I28" s="288">
        <v>35367002.479999997</v>
      </c>
      <c r="J28" s="278" t="s">
        <v>718</v>
      </c>
      <c r="K28" s="288" t="s">
        <v>718</v>
      </c>
      <c r="L28" s="288" t="s">
        <v>718</v>
      </c>
      <c r="M28" s="288" t="s">
        <v>718</v>
      </c>
      <c r="N28" s="288" t="s">
        <v>718</v>
      </c>
      <c r="O28" s="288" t="s">
        <v>718</v>
      </c>
      <c r="P28" s="25" t="s">
        <v>718</v>
      </c>
      <c r="Q28" s="25" t="s">
        <v>718</v>
      </c>
      <c r="R28" s="25" t="s">
        <v>718</v>
      </c>
      <c r="S28" s="25" t="s">
        <v>718</v>
      </c>
      <c r="T28" s="25" t="s">
        <v>718</v>
      </c>
      <c r="U28" s="25" t="s">
        <v>718</v>
      </c>
      <c r="V28" s="25" t="s">
        <v>718</v>
      </c>
      <c r="W28" s="25" t="s">
        <v>718</v>
      </c>
      <c r="X28" s="25" t="s">
        <v>718</v>
      </c>
      <c r="Y28" s="25" t="s">
        <v>718</v>
      </c>
      <c r="Z28" s="25" t="s">
        <v>718</v>
      </c>
      <c r="AA28" s="25" t="s">
        <v>718</v>
      </c>
      <c r="AB28" s="25" t="s">
        <v>718</v>
      </c>
      <c r="AC28" s="25" t="s">
        <v>718</v>
      </c>
      <c r="AD28" s="25" t="s">
        <v>718</v>
      </c>
      <c r="AE28" t="s">
        <v>305</v>
      </c>
      <c r="AF28" s="25">
        <v>1</v>
      </c>
      <c r="AG28" s="288" t="s">
        <v>718</v>
      </c>
      <c r="AH28" s="288" t="s">
        <v>718</v>
      </c>
      <c r="AI28" s="288" t="s">
        <v>718</v>
      </c>
      <c r="AJ28" s="288" t="s">
        <v>718</v>
      </c>
      <c r="AK28" s="288" t="s">
        <v>718</v>
      </c>
      <c r="AL28" s="288" t="s">
        <v>718</v>
      </c>
      <c r="AM28" s="288" t="s">
        <v>718</v>
      </c>
      <c r="AN28" s="288" t="s">
        <v>718</v>
      </c>
      <c r="AO28" s="288" t="s">
        <v>718</v>
      </c>
      <c r="AP28" s="288" t="s">
        <v>718</v>
      </c>
      <c r="AQ28" s="288" t="s">
        <v>718</v>
      </c>
      <c r="AR28" s="288" t="s">
        <v>718</v>
      </c>
      <c r="AS28" s="288" t="s">
        <v>887</v>
      </c>
      <c r="AT28" s="288" t="s">
        <v>873</v>
      </c>
      <c r="AU28" s="282">
        <v>0.99</v>
      </c>
      <c r="AV28" s="288" t="s">
        <v>874</v>
      </c>
      <c r="AW28" s="288" t="s">
        <v>875</v>
      </c>
      <c r="AX28" s="25">
        <v>0</v>
      </c>
      <c r="AY28" s="25" t="s">
        <v>718</v>
      </c>
      <c r="AZ28" s="25" t="s">
        <v>718</v>
      </c>
      <c r="BA28" s="25" t="s">
        <v>718</v>
      </c>
      <c r="BB28" s="25" t="s">
        <v>718</v>
      </c>
      <c r="BC28" s="25" t="s">
        <v>718</v>
      </c>
      <c r="BD28" s="25" t="s">
        <v>718</v>
      </c>
      <c r="BE28" s="25" t="s">
        <v>718</v>
      </c>
      <c r="BF28" s="25" t="s">
        <v>718</v>
      </c>
      <c r="BG28" s="25" t="s">
        <v>718</v>
      </c>
      <c r="BH28" s="25" t="s">
        <v>718</v>
      </c>
      <c r="BI28" s="25" t="s">
        <v>718</v>
      </c>
      <c r="BJ28" s="25" t="s">
        <v>718</v>
      </c>
      <c r="BK28" s="25" t="s">
        <v>718</v>
      </c>
      <c r="BL28" s="25" t="s">
        <v>718</v>
      </c>
      <c r="BM28" s="25" t="s">
        <v>718</v>
      </c>
      <c r="BN28" s="25" t="s">
        <v>718</v>
      </c>
      <c r="BO28" s="25" t="s">
        <v>718</v>
      </c>
      <c r="BP28" s="25" t="s">
        <v>718</v>
      </c>
      <c r="BQ28" s="25" t="s">
        <v>718</v>
      </c>
      <c r="BR28" s="281" t="s">
        <v>889</v>
      </c>
      <c r="BS28" s="287" t="s">
        <v>877</v>
      </c>
      <c r="BT28" s="287">
        <v>40935</v>
      </c>
      <c r="BU28" s="287" t="s">
        <v>878</v>
      </c>
      <c r="BV28" s="287">
        <v>40935</v>
      </c>
      <c r="BW28" s="282">
        <v>0.99</v>
      </c>
      <c r="BX28" s="287">
        <v>40935</v>
      </c>
      <c r="BY28" s="288" t="s">
        <v>879</v>
      </c>
      <c r="BZ28" s="287">
        <v>40935</v>
      </c>
      <c r="CA28" s="288" t="s">
        <v>718</v>
      </c>
      <c r="CB28" s="288" t="s">
        <v>718</v>
      </c>
      <c r="CC28" s="288" t="s">
        <v>874</v>
      </c>
      <c r="CD28" s="287">
        <v>40935</v>
      </c>
      <c r="CE28" s="293" t="s">
        <v>889</v>
      </c>
      <c r="CF28" s="287" t="s">
        <v>300</v>
      </c>
      <c r="CG28" s="287">
        <v>40935</v>
      </c>
      <c r="CH28" s="287" t="s">
        <v>718</v>
      </c>
      <c r="CI28" s="25">
        <v>1</v>
      </c>
      <c r="CJ28" s="287" t="s">
        <v>880</v>
      </c>
      <c r="CK28" s="287" t="s">
        <v>718</v>
      </c>
      <c r="CL28" s="287" t="s">
        <v>718</v>
      </c>
      <c r="CM28" s="287" t="s">
        <v>718</v>
      </c>
      <c r="CN28" s="287" t="s">
        <v>718</v>
      </c>
      <c r="CO28" s="25" t="s">
        <v>718</v>
      </c>
      <c r="CP28" s="25" t="s">
        <v>718</v>
      </c>
      <c r="CQ28" s="25" t="s">
        <v>718</v>
      </c>
      <c r="CR28" s="25" t="s">
        <v>305</v>
      </c>
      <c r="CS28" s="284">
        <v>10000000</v>
      </c>
      <c r="CT28" s="284">
        <v>0</v>
      </c>
      <c r="CU28" s="284">
        <v>0</v>
      </c>
      <c r="CV28" s="284">
        <v>1446980948.3</v>
      </c>
      <c r="CW28" s="284">
        <v>0</v>
      </c>
      <c r="CX28" s="283">
        <v>192825000</v>
      </c>
      <c r="CY28" s="284">
        <v>0</v>
      </c>
      <c r="CZ28" s="284">
        <v>0</v>
      </c>
      <c r="DA28" t="s">
        <v>881</v>
      </c>
      <c r="DB28" t="s">
        <v>882</v>
      </c>
      <c r="DC28" t="s">
        <v>718</v>
      </c>
      <c r="DD28" s="287" t="s">
        <v>718</v>
      </c>
      <c r="DE28" s="287" t="s">
        <v>718</v>
      </c>
      <c r="DF28" s="287" t="s">
        <v>718</v>
      </c>
      <c r="DG28" s="288">
        <v>300000000</v>
      </c>
      <c r="DH28" s="287" t="s">
        <v>718</v>
      </c>
      <c r="DI28" s="287" t="s">
        <v>718</v>
      </c>
      <c r="DJ28" s="287" t="s">
        <v>718</v>
      </c>
      <c r="DK28" s="25" t="s">
        <v>718</v>
      </c>
      <c r="DL28" s="25" t="s">
        <v>718</v>
      </c>
      <c r="DM28" s="25" t="s">
        <v>718</v>
      </c>
      <c r="DN28" s="25" t="s">
        <v>718</v>
      </c>
      <c r="DO28" s="25" t="s">
        <v>718</v>
      </c>
      <c r="DP28" s="25" t="s">
        <v>718</v>
      </c>
      <c r="DQ28" s="287" t="s">
        <v>718</v>
      </c>
      <c r="DR28" s="287" t="s">
        <v>718</v>
      </c>
      <c r="DS28" s="287" t="s">
        <v>718</v>
      </c>
      <c r="DT28" s="287" t="s">
        <v>718</v>
      </c>
      <c r="DU28" s="287" t="s">
        <v>718</v>
      </c>
      <c r="DV28" s="25" t="s">
        <v>718</v>
      </c>
      <c r="DW28" s="25" t="s">
        <v>718</v>
      </c>
      <c r="DX28" s="25" t="s">
        <v>718</v>
      </c>
      <c r="DY28" s="25" t="s">
        <v>718</v>
      </c>
      <c r="DZ28" s="279">
        <v>47358894</v>
      </c>
      <c r="EA28" s="279">
        <v>7671816</v>
      </c>
      <c r="EB28" s="279">
        <v>31492388</v>
      </c>
      <c r="EC28" s="279">
        <v>15343632</v>
      </c>
      <c r="ED28" s="279">
        <v>12221396</v>
      </c>
      <c r="EE28" s="279">
        <v>1354407555</v>
      </c>
      <c r="EF28" s="279">
        <v>1305057506</v>
      </c>
      <c r="EG28" t="s">
        <v>883</v>
      </c>
      <c r="EH28" s="279" t="s">
        <v>718</v>
      </c>
      <c r="EI28" s="285">
        <f>18168082/EB28</f>
        <v>0.57690391722596579</v>
      </c>
      <c r="EJ28" s="285">
        <f>9699555/EB28</f>
        <v>0.30799680862562723</v>
      </c>
      <c r="EK28" s="279" t="s">
        <v>718</v>
      </c>
      <c r="EL28" s="279">
        <v>1596682824.97</v>
      </c>
      <c r="EM28" s="280">
        <v>0.99370000000000003</v>
      </c>
      <c r="EN28" s="280">
        <v>6.3E-3</v>
      </c>
      <c r="EO28" t="s">
        <v>718</v>
      </c>
      <c r="EP28" t="s">
        <v>718</v>
      </c>
      <c r="EQ28" t="s">
        <v>718</v>
      </c>
      <c r="ER28" s="280">
        <v>0.99370000000000003</v>
      </c>
      <c r="ES28" t="s">
        <v>718</v>
      </c>
      <c r="ET28" t="s">
        <v>718</v>
      </c>
      <c r="EU28" t="s">
        <v>718</v>
      </c>
      <c r="EV28" t="s">
        <v>718</v>
      </c>
      <c r="EW28" t="s">
        <v>718</v>
      </c>
      <c r="EX28" t="s">
        <v>718</v>
      </c>
      <c r="EY28" t="s">
        <v>718</v>
      </c>
      <c r="EZ28" t="s">
        <v>718</v>
      </c>
      <c r="FA28" t="s">
        <v>718</v>
      </c>
      <c r="FB28" t="s">
        <v>718</v>
      </c>
      <c r="FC28" t="s">
        <v>718</v>
      </c>
      <c r="FD28" t="s">
        <v>718</v>
      </c>
      <c r="FE28" t="s">
        <v>718</v>
      </c>
      <c r="FF28" t="s">
        <v>718</v>
      </c>
      <c r="FG28" t="s">
        <v>718</v>
      </c>
      <c r="FH28" t="s">
        <v>718</v>
      </c>
      <c r="FI28" s="282">
        <v>0.996</v>
      </c>
      <c r="FJ28" s="282">
        <v>1</v>
      </c>
      <c r="FK28" s="25">
        <v>0</v>
      </c>
      <c r="FL28" s="25">
        <v>0</v>
      </c>
      <c r="FM28" s="25">
        <v>2</v>
      </c>
      <c r="FN28">
        <v>16</v>
      </c>
      <c r="FO28">
        <v>1</v>
      </c>
      <c r="FP28">
        <v>22</v>
      </c>
      <c r="FQ28" t="s">
        <v>718</v>
      </c>
      <c r="FR28" t="s">
        <v>718</v>
      </c>
      <c r="FS28" t="s">
        <v>718</v>
      </c>
      <c r="FT28" t="s">
        <v>718</v>
      </c>
      <c r="FU28" t="s">
        <v>718</v>
      </c>
      <c r="FV28" t="s">
        <v>718</v>
      </c>
      <c r="FW28" s="280">
        <v>0.11939999999999999</v>
      </c>
      <c r="FX28" s="280">
        <v>0.26400000000000001</v>
      </c>
      <c r="FY28" s="25" t="s">
        <v>718</v>
      </c>
      <c r="FZ28" s="25" t="s">
        <v>718</v>
      </c>
      <c r="GA28" s="25" t="s">
        <v>718</v>
      </c>
      <c r="GB28" s="25" t="s">
        <v>718</v>
      </c>
      <c r="GC28" s="25" t="s">
        <v>718</v>
      </c>
      <c r="GD28" s="25" t="s">
        <v>718</v>
      </c>
      <c r="GE28" s="25" t="s">
        <v>718</v>
      </c>
      <c r="GF28" s="25" t="s">
        <v>718</v>
      </c>
      <c r="GG28" s="25" t="s">
        <v>718</v>
      </c>
      <c r="GH28" s="25" t="s">
        <v>718</v>
      </c>
      <c r="GI28" s="292">
        <v>0.4642</v>
      </c>
      <c r="GJ28" s="292">
        <v>0.4642</v>
      </c>
      <c r="GK28" s="25" t="s">
        <v>718</v>
      </c>
      <c r="GL28" s="25" t="s">
        <v>718</v>
      </c>
      <c r="GM28" s="25" t="s">
        <v>718</v>
      </c>
      <c r="GN28" s="25" t="s">
        <v>718</v>
      </c>
      <c r="GO28" s="25" t="s">
        <v>718</v>
      </c>
      <c r="GP28" s="25" t="s">
        <v>718</v>
      </c>
      <c r="GQ28" s="25" t="s">
        <v>718</v>
      </c>
      <c r="GR28" s="25" t="s">
        <v>718</v>
      </c>
      <c r="GS28" s="25" t="s">
        <v>718</v>
      </c>
      <c r="GT28" s="25" t="s">
        <v>718</v>
      </c>
      <c r="GU28" s="25" t="s">
        <v>718</v>
      </c>
      <c r="GV28" s="25" t="s">
        <v>718</v>
      </c>
      <c r="GW28" s="25" t="s">
        <v>718</v>
      </c>
      <c r="GX28" s="25" t="s">
        <v>718</v>
      </c>
      <c r="GY28" s="25" t="s">
        <v>718</v>
      </c>
      <c r="GZ28" s="25" t="s">
        <v>718</v>
      </c>
      <c r="HA28" s="25" t="s">
        <v>718</v>
      </c>
      <c r="HB28" s="25" t="s">
        <v>718</v>
      </c>
      <c r="HC28" s="25" t="s">
        <v>718</v>
      </c>
      <c r="HD28" s="25" t="s">
        <v>718</v>
      </c>
      <c r="HE28" s="25" t="s">
        <v>718</v>
      </c>
      <c r="HF28" s="25" t="s">
        <v>718</v>
      </c>
      <c r="HG28" s="25" t="s">
        <v>718</v>
      </c>
      <c r="HH28" s="25" t="s">
        <v>718</v>
      </c>
      <c r="HI28" s="25" t="s">
        <v>718</v>
      </c>
      <c r="HJ28" s="25" t="s">
        <v>718</v>
      </c>
      <c r="HK28" s="25" t="s">
        <v>718</v>
      </c>
      <c r="HL28" s="25" t="s">
        <v>718</v>
      </c>
      <c r="HM28" s="25" t="s">
        <v>718</v>
      </c>
      <c r="HN28" s="25" t="s">
        <v>718</v>
      </c>
      <c r="HO28" s="25" t="s">
        <v>718</v>
      </c>
      <c r="HP28" s="25" t="s">
        <v>718</v>
      </c>
    </row>
    <row r="29" spans="1:224" x14ac:dyDescent="0.35">
      <c r="A29" s="276">
        <v>44104</v>
      </c>
      <c r="B29" s="25" t="s">
        <v>813</v>
      </c>
      <c r="C29" s="25" t="s">
        <v>1</v>
      </c>
      <c r="D29" s="25" t="s">
        <v>871</v>
      </c>
      <c r="E29" s="288">
        <v>10000000</v>
      </c>
      <c r="F29" s="277" t="s">
        <v>718</v>
      </c>
      <c r="G29" s="277" t="s">
        <v>718</v>
      </c>
      <c r="H29" s="277">
        <v>27000000</v>
      </c>
      <c r="I29" s="288">
        <v>35764165.189999998</v>
      </c>
      <c r="J29" s="278" t="s">
        <v>718</v>
      </c>
      <c r="K29" s="288" t="s">
        <v>718</v>
      </c>
      <c r="L29" s="288" t="s">
        <v>718</v>
      </c>
      <c r="M29" s="288" t="s">
        <v>718</v>
      </c>
      <c r="N29" s="288" t="s">
        <v>718</v>
      </c>
      <c r="O29" s="288" t="s">
        <v>718</v>
      </c>
      <c r="P29" s="25" t="s">
        <v>718</v>
      </c>
      <c r="Q29" s="25" t="s">
        <v>718</v>
      </c>
      <c r="R29" s="25" t="s">
        <v>718</v>
      </c>
      <c r="S29" s="25" t="s">
        <v>718</v>
      </c>
      <c r="T29" s="25" t="s">
        <v>718</v>
      </c>
      <c r="U29" s="25" t="s">
        <v>718</v>
      </c>
      <c r="V29" s="25" t="s">
        <v>718</v>
      </c>
      <c r="W29" s="25" t="s">
        <v>718</v>
      </c>
      <c r="X29" s="25" t="s">
        <v>718</v>
      </c>
      <c r="Y29" s="25" t="s">
        <v>718</v>
      </c>
      <c r="Z29" s="25" t="s">
        <v>718</v>
      </c>
      <c r="AA29" s="25" t="s">
        <v>718</v>
      </c>
      <c r="AB29" s="25" t="s">
        <v>718</v>
      </c>
      <c r="AC29" s="25" t="s">
        <v>718</v>
      </c>
      <c r="AD29" s="25" t="s">
        <v>718</v>
      </c>
      <c r="AE29" t="s">
        <v>305</v>
      </c>
      <c r="AF29" s="25">
        <v>1</v>
      </c>
      <c r="AG29" s="288" t="s">
        <v>718</v>
      </c>
      <c r="AH29" s="288" t="s">
        <v>718</v>
      </c>
      <c r="AI29" s="288" t="s">
        <v>718</v>
      </c>
      <c r="AJ29" s="288" t="s">
        <v>718</v>
      </c>
      <c r="AK29" s="288" t="s">
        <v>718</v>
      </c>
      <c r="AL29" s="288" t="s">
        <v>718</v>
      </c>
      <c r="AM29" s="288" t="s">
        <v>718</v>
      </c>
      <c r="AN29" s="288" t="s">
        <v>718</v>
      </c>
      <c r="AO29" s="288" t="s">
        <v>718</v>
      </c>
      <c r="AP29" s="288" t="s">
        <v>718</v>
      </c>
      <c r="AQ29" s="288" t="s">
        <v>718</v>
      </c>
      <c r="AR29" s="288" t="s">
        <v>718</v>
      </c>
      <c r="AS29" s="288" t="s">
        <v>887</v>
      </c>
      <c r="AT29" s="288" t="s">
        <v>873</v>
      </c>
      <c r="AU29" s="282">
        <v>0.99</v>
      </c>
      <c r="AV29" s="288" t="s">
        <v>874</v>
      </c>
      <c r="AW29" s="288" t="s">
        <v>875</v>
      </c>
      <c r="AX29" s="25">
        <v>0</v>
      </c>
      <c r="AY29" s="25" t="s">
        <v>718</v>
      </c>
      <c r="AZ29" s="25" t="s">
        <v>718</v>
      </c>
      <c r="BA29" s="25" t="s">
        <v>718</v>
      </c>
      <c r="BB29" s="25" t="s">
        <v>718</v>
      </c>
      <c r="BC29" s="25" t="s">
        <v>718</v>
      </c>
      <c r="BD29" s="25" t="s">
        <v>718</v>
      </c>
      <c r="BE29" s="25" t="s">
        <v>718</v>
      </c>
      <c r="BF29" s="25" t="s">
        <v>718</v>
      </c>
      <c r="BG29" s="25" t="s">
        <v>718</v>
      </c>
      <c r="BH29" s="25" t="s">
        <v>718</v>
      </c>
      <c r="BI29" s="25" t="s">
        <v>718</v>
      </c>
      <c r="BJ29" s="25" t="s">
        <v>718</v>
      </c>
      <c r="BK29" s="25" t="s">
        <v>718</v>
      </c>
      <c r="BL29" s="25" t="s">
        <v>718</v>
      </c>
      <c r="BM29" s="25" t="s">
        <v>718</v>
      </c>
      <c r="BN29" s="25" t="s">
        <v>718</v>
      </c>
      <c r="BO29" s="25" t="s">
        <v>718</v>
      </c>
      <c r="BP29" s="25" t="s">
        <v>718</v>
      </c>
      <c r="BQ29" s="25" t="s">
        <v>718</v>
      </c>
      <c r="BR29" s="281" t="s">
        <v>890</v>
      </c>
      <c r="BS29" s="287" t="s">
        <v>877</v>
      </c>
      <c r="BT29" s="287">
        <v>40935</v>
      </c>
      <c r="BU29" s="287" t="s">
        <v>878</v>
      </c>
      <c r="BV29" s="287">
        <v>40935</v>
      </c>
      <c r="BW29" s="282">
        <v>0.99</v>
      </c>
      <c r="BX29" s="287">
        <v>40935</v>
      </c>
      <c r="BY29" s="288" t="s">
        <v>879</v>
      </c>
      <c r="BZ29" s="287">
        <v>40935</v>
      </c>
      <c r="CA29" s="288" t="s">
        <v>718</v>
      </c>
      <c r="CB29" s="288" t="s">
        <v>718</v>
      </c>
      <c r="CC29" s="288" t="s">
        <v>874</v>
      </c>
      <c r="CD29" s="287">
        <v>40935</v>
      </c>
      <c r="CE29" s="293" t="s">
        <v>890</v>
      </c>
      <c r="CF29" s="287" t="s">
        <v>300</v>
      </c>
      <c r="CG29" s="287">
        <v>40935</v>
      </c>
      <c r="CH29" s="287" t="s">
        <v>718</v>
      </c>
      <c r="CI29" s="25">
        <v>1</v>
      </c>
      <c r="CJ29" s="287" t="s">
        <v>880</v>
      </c>
      <c r="CK29" s="287" t="s">
        <v>718</v>
      </c>
      <c r="CL29" s="287" t="s">
        <v>718</v>
      </c>
      <c r="CM29" s="287" t="s">
        <v>718</v>
      </c>
      <c r="CN29" s="287" t="s">
        <v>718</v>
      </c>
      <c r="CO29" s="25" t="s">
        <v>718</v>
      </c>
      <c r="CP29" s="25" t="s">
        <v>718</v>
      </c>
      <c r="CQ29" s="25" t="s">
        <v>718</v>
      </c>
      <c r="CR29" s="25" t="s">
        <v>305</v>
      </c>
      <c r="CS29" s="284">
        <v>10000000</v>
      </c>
      <c r="CT29" s="284">
        <v>0</v>
      </c>
      <c r="CU29" s="284">
        <v>0</v>
      </c>
      <c r="CV29" s="284">
        <v>1561119585</v>
      </c>
      <c r="CW29" s="284">
        <v>0</v>
      </c>
      <c r="CX29" s="283">
        <v>191555000</v>
      </c>
      <c r="CY29" s="284">
        <v>0</v>
      </c>
      <c r="CZ29" s="284">
        <v>0</v>
      </c>
      <c r="DA29" t="s">
        <v>881</v>
      </c>
      <c r="DB29" t="s">
        <v>882</v>
      </c>
      <c r="DC29" t="s">
        <v>718</v>
      </c>
      <c r="DD29" s="287" t="s">
        <v>718</v>
      </c>
      <c r="DE29" s="287" t="s">
        <v>718</v>
      </c>
      <c r="DF29" s="287" t="s">
        <v>718</v>
      </c>
      <c r="DG29" s="288">
        <v>300000000</v>
      </c>
      <c r="DH29" s="287" t="s">
        <v>718</v>
      </c>
      <c r="DI29" s="287" t="s">
        <v>718</v>
      </c>
      <c r="DJ29" s="287" t="s">
        <v>718</v>
      </c>
      <c r="DK29" s="25" t="s">
        <v>718</v>
      </c>
      <c r="DL29" s="25" t="s">
        <v>718</v>
      </c>
      <c r="DM29" s="25" t="s">
        <v>718</v>
      </c>
      <c r="DN29" s="25" t="s">
        <v>718</v>
      </c>
      <c r="DO29" s="25" t="s">
        <v>718</v>
      </c>
      <c r="DP29" s="25" t="s">
        <v>718</v>
      </c>
      <c r="DQ29" s="287" t="s">
        <v>718</v>
      </c>
      <c r="DR29" s="287" t="s">
        <v>718</v>
      </c>
      <c r="DS29" s="287" t="s">
        <v>718</v>
      </c>
      <c r="DT29" s="287" t="s">
        <v>718</v>
      </c>
      <c r="DU29" s="287" t="s">
        <v>718</v>
      </c>
      <c r="DV29" s="25" t="s">
        <v>718</v>
      </c>
      <c r="DW29" s="25" t="s">
        <v>718</v>
      </c>
      <c r="DX29" s="25" t="s">
        <v>718</v>
      </c>
      <c r="DY29" s="25" t="s">
        <v>718</v>
      </c>
      <c r="DZ29" s="279">
        <v>47358894</v>
      </c>
      <c r="EA29" s="279">
        <v>7671816</v>
      </c>
      <c r="EB29" s="279">
        <v>31492388</v>
      </c>
      <c r="EC29" s="279">
        <v>15343632</v>
      </c>
      <c r="ED29" s="279">
        <v>12221396</v>
      </c>
      <c r="EE29" s="279">
        <v>1354407555</v>
      </c>
      <c r="EF29" s="279">
        <v>1305057506</v>
      </c>
      <c r="EG29" t="s">
        <v>883</v>
      </c>
      <c r="EH29" s="279" t="s">
        <v>718</v>
      </c>
      <c r="EI29" s="285">
        <v>0.57690391722596579</v>
      </c>
      <c r="EJ29" s="285">
        <v>0.30799680862562723</v>
      </c>
      <c r="EK29" s="279" t="s">
        <v>718</v>
      </c>
      <c r="EL29" s="279">
        <v>1788224076.23</v>
      </c>
      <c r="EM29" s="280">
        <v>0.99439999999999995</v>
      </c>
      <c r="EN29" s="280">
        <v>5.5999999999999999E-3</v>
      </c>
      <c r="EO29" t="s">
        <v>718</v>
      </c>
      <c r="EP29" t="s">
        <v>718</v>
      </c>
      <c r="EQ29" t="s">
        <v>718</v>
      </c>
      <c r="ER29" s="280">
        <v>0.99439999999999995</v>
      </c>
      <c r="ES29" t="s">
        <v>718</v>
      </c>
      <c r="ET29" t="s">
        <v>718</v>
      </c>
      <c r="EU29" t="s">
        <v>718</v>
      </c>
      <c r="EV29" t="s">
        <v>718</v>
      </c>
      <c r="EW29" t="s">
        <v>718</v>
      </c>
      <c r="EX29" t="s">
        <v>718</v>
      </c>
      <c r="EY29" t="s">
        <v>718</v>
      </c>
      <c r="EZ29" t="s">
        <v>718</v>
      </c>
      <c r="FA29" t="s">
        <v>718</v>
      </c>
      <c r="FB29" t="s">
        <v>718</v>
      </c>
      <c r="FC29" t="s">
        <v>718</v>
      </c>
      <c r="FD29" t="s">
        <v>718</v>
      </c>
      <c r="FE29" t="s">
        <v>718</v>
      </c>
      <c r="FF29" t="s">
        <v>718</v>
      </c>
      <c r="FG29" t="s">
        <v>718</v>
      </c>
      <c r="FH29" t="s">
        <v>718</v>
      </c>
      <c r="FI29" s="282">
        <v>0.996</v>
      </c>
      <c r="FJ29" s="282">
        <v>1</v>
      </c>
      <c r="FK29" s="25">
        <v>0</v>
      </c>
      <c r="FL29" s="25">
        <v>0</v>
      </c>
      <c r="FM29" s="25">
        <v>2</v>
      </c>
      <c r="FN29">
        <v>16</v>
      </c>
      <c r="FO29">
        <v>1</v>
      </c>
      <c r="FP29">
        <v>22</v>
      </c>
      <c r="FQ29" t="s">
        <v>718</v>
      </c>
      <c r="FR29" t="s">
        <v>718</v>
      </c>
      <c r="FS29" t="s">
        <v>718</v>
      </c>
      <c r="FT29" t="s">
        <v>718</v>
      </c>
      <c r="FU29" t="s">
        <v>718</v>
      </c>
      <c r="FV29" t="s">
        <v>718</v>
      </c>
      <c r="FW29" s="280">
        <v>0.11899999999999999</v>
      </c>
      <c r="FX29" s="280">
        <v>0.34320000000000001</v>
      </c>
      <c r="FY29" s="25" t="s">
        <v>718</v>
      </c>
      <c r="FZ29" s="25" t="s">
        <v>718</v>
      </c>
      <c r="GA29" s="25" t="s">
        <v>718</v>
      </c>
      <c r="GB29" s="25" t="s">
        <v>718</v>
      </c>
      <c r="GC29" s="25" t="s">
        <v>718</v>
      </c>
      <c r="GD29" s="25" t="s">
        <v>718</v>
      </c>
      <c r="GE29" s="25" t="s">
        <v>718</v>
      </c>
      <c r="GF29" s="25" t="s">
        <v>718</v>
      </c>
      <c r="GG29" s="25" t="s">
        <v>718</v>
      </c>
      <c r="GH29" s="25" t="s">
        <v>718</v>
      </c>
      <c r="GI29" s="292">
        <v>0.46279999999999999</v>
      </c>
      <c r="GJ29" s="292">
        <v>0.46279999999999999</v>
      </c>
      <c r="GK29" s="25" t="s">
        <v>718</v>
      </c>
      <c r="GL29" s="25" t="s">
        <v>718</v>
      </c>
      <c r="GM29" s="25" t="s">
        <v>718</v>
      </c>
      <c r="GN29" s="25" t="s">
        <v>718</v>
      </c>
      <c r="GO29" s="25" t="s">
        <v>718</v>
      </c>
      <c r="GP29" s="25" t="s">
        <v>718</v>
      </c>
      <c r="GQ29" s="25" t="s">
        <v>718</v>
      </c>
      <c r="GR29" s="25" t="s">
        <v>718</v>
      </c>
      <c r="GS29" s="25" t="s">
        <v>718</v>
      </c>
      <c r="GT29" s="25" t="s">
        <v>718</v>
      </c>
      <c r="GU29" s="25" t="s">
        <v>718</v>
      </c>
      <c r="GV29" s="25" t="s">
        <v>718</v>
      </c>
      <c r="GW29" s="25" t="s">
        <v>718</v>
      </c>
      <c r="GX29" s="25" t="s">
        <v>718</v>
      </c>
      <c r="GY29" s="25" t="s">
        <v>718</v>
      </c>
      <c r="GZ29" s="25" t="s">
        <v>718</v>
      </c>
      <c r="HA29" s="25" t="s">
        <v>718</v>
      </c>
      <c r="HB29" s="25" t="s">
        <v>718</v>
      </c>
      <c r="HC29" s="25" t="s">
        <v>718</v>
      </c>
      <c r="HD29" s="25" t="s">
        <v>718</v>
      </c>
      <c r="HE29" s="25" t="s">
        <v>718</v>
      </c>
      <c r="HF29" s="25" t="s">
        <v>718</v>
      </c>
      <c r="HG29" s="25" t="s">
        <v>718</v>
      </c>
      <c r="HH29" s="25" t="s">
        <v>718</v>
      </c>
      <c r="HI29" s="25" t="s">
        <v>718</v>
      </c>
      <c r="HJ29" s="25" t="s">
        <v>718</v>
      </c>
      <c r="HK29" s="25" t="s">
        <v>718</v>
      </c>
      <c r="HL29" s="25" t="s">
        <v>718</v>
      </c>
      <c r="HM29" s="25" t="s">
        <v>718</v>
      </c>
      <c r="HN29" s="25" t="s">
        <v>718</v>
      </c>
      <c r="HO29" s="25" t="s">
        <v>718</v>
      </c>
      <c r="HP29" s="25" t="s">
        <v>718</v>
      </c>
    </row>
    <row r="30" spans="1:224" x14ac:dyDescent="0.35">
      <c r="A30" s="276">
        <v>44196</v>
      </c>
      <c r="B30" s="25" t="s">
        <v>813</v>
      </c>
      <c r="C30" s="25" t="s">
        <v>1</v>
      </c>
      <c r="D30" s="25" t="s">
        <v>871</v>
      </c>
      <c r="E30" s="288">
        <v>10000000</v>
      </c>
      <c r="F30" s="277" t="s">
        <v>718</v>
      </c>
      <c r="G30" s="277" t="s">
        <v>718</v>
      </c>
      <c r="H30" s="277">
        <v>27000000</v>
      </c>
      <c r="I30" s="288">
        <v>35713103.439999998</v>
      </c>
      <c r="J30" s="278" t="s">
        <v>718</v>
      </c>
      <c r="K30" s="288" t="s">
        <v>718</v>
      </c>
      <c r="L30" s="288" t="s">
        <v>718</v>
      </c>
      <c r="M30" s="288" t="s">
        <v>718</v>
      </c>
      <c r="N30" s="288" t="s">
        <v>718</v>
      </c>
      <c r="O30" s="288" t="s">
        <v>718</v>
      </c>
      <c r="P30" s="25" t="s">
        <v>718</v>
      </c>
      <c r="Q30" s="25" t="s">
        <v>718</v>
      </c>
      <c r="R30" s="25" t="s">
        <v>718</v>
      </c>
      <c r="S30" s="25" t="s">
        <v>718</v>
      </c>
      <c r="T30" s="25" t="s">
        <v>718</v>
      </c>
      <c r="U30" s="25" t="s">
        <v>718</v>
      </c>
      <c r="V30" s="25" t="s">
        <v>718</v>
      </c>
      <c r="W30" s="25" t="s">
        <v>718</v>
      </c>
      <c r="X30" s="25" t="s">
        <v>718</v>
      </c>
      <c r="Y30" s="25" t="s">
        <v>718</v>
      </c>
      <c r="Z30" s="25" t="s">
        <v>718</v>
      </c>
      <c r="AA30" s="25" t="s">
        <v>718</v>
      </c>
      <c r="AB30" s="25" t="s">
        <v>718</v>
      </c>
      <c r="AC30" s="25" t="s">
        <v>718</v>
      </c>
      <c r="AD30" s="25" t="s">
        <v>718</v>
      </c>
      <c r="AE30" t="s">
        <v>305</v>
      </c>
      <c r="AF30" s="25">
        <v>1</v>
      </c>
      <c r="AG30" s="288" t="s">
        <v>718</v>
      </c>
      <c r="AH30" s="288" t="s">
        <v>718</v>
      </c>
      <c r="AI30" s="288" t="s">
        <v>718</v>
      </c>
      <c r="AJ30" s="288" t="s">
        <v>718</v>
      </c>
      <c r="AK30" s="288" t="s">
        <v>718</v>
      </c>
      <c r="AL30" s="288" t="s">
        <v>718</v>
      </c>
      <c r="AM30" s="288" t="s">
        <v>718</v>
      </c>
      <c r="AN30" s="288" t="s">
        <v>718</v>
      </c>
      <c r="AO30" s="288" t="s">
        <v>718</v>
      </c>
      <c r="AP30" s="288" t="s">
        <v>718</v>
      </c>
      <c r="AQ30" s="288" t="s">
        <v>718</v>
      </c>
      <c r="AR30" s="288" t="s">
        <v>718</v>
      </c>
      <c r="AS30" s="288" t="s">
        <v>887</v>
      </c>
      <c r="AT30" s="288" t="s">
        <v>873</v>
      </c>
      <c r="AU30" s="282">
        <v>0.99</v>
      </c>
      <c r="AV30" s="288" t="s">
        <v>874</v>
      </c>
      <c r="AW30" s="288" t="s">
        <v>875</v>
      </c>
      <c r="AX30" s="25">
        <v>0</v>
      </c>
      <c r="AY30" s="25" t="s">
        <v>718</v>
      </c>
      <c r="AZ30" s="25" t="s">
        <v>718</v>
      </c>
      <c r="BA30" s="25" t="s">
        <v>718</v>
      </c>
      <c r="BB30" s="25" t="s">
        <v>718</v>
      </c>
      <c r="BC30" s="25" t="s">
        <v>718</v>
      </c>
      <c r="BD30" s="25" t="s">
        <v>718</v>
      </c>
      <c r="BE30" s="25" t="s">
        <v>718</v>
      </c>
      <c r="BF30" s="25" t="s">
        <v>718</v>
      </c>
      <c r="BG30" s="25" t="s">
        <v>718</v>
      </c>
      <c r="BH30" s="25" t="s">
        <v>718</v>
      </c>
      <c r="BI30" s="25" t="s">
        <v>718</v>
      </c>
      <c r="BJ30" s="25" t="s">
        <v>718</v>
      </c>
      <c r="BK30" s="25" t="s">
        <v>718</v>
      </c>
      <c r="BL30" s="25" t="s">
        <v>718</v>
      </c>
      <c r="BM30" s="25" t="s">
        <v>718</v>
      </c>
      <c r="BN30" s="25" t="s">
        <v>718</v>
      </c>
      <c r="BO30" s="25" t="s">
        <v>718</v>
      </c>
      <c r="BP30" s="25" t="s">
        <v>718</v>
      </c>
      <c r="BQ30" s="25" t="s">
        <v>718</v>
      </c>
      <c r="BR30" s="281" t="s">
        <v>890</v>
      </c>
      <c r="BS30" s="287" t="s">
        <v>877</v>
      </c>
      <c r="BT30" s="287">
        <v>40935</v>
      </c>
      <c r="BU30" s="287" t="s">
        <v>878</v>
      </c>
      <c r="BV30" s="287">
        <v>40935</v>
      </c>
      <c r="BW30" s="282">
        <v>0.99</v>
      </c>
      <c r="BX30" s="287">
        <v>40935</v>
      </c>
      <c r="BY30" s="288" t="s">
        <v>879</v>
      </c>
      <c r="BZ30" s="287">
        <v>40935</v>
      </c>
      <c r="CA30" s="288" t="s">
        <v>718</v>
      </c>
      <c r="CB30" s="288" t="s">
        <v>718</v>
      </c>
      <c r="CC30" s="288" t="s">
        <v>874</v>
      </c>
      <c r="CD30" s="287">
        <v>40935</v>
      </c>
      <c r="CE30" s="293" t="s">
        <v>891</v>
      </c>
      <c r="CF30" s="287" t="s">
        <v>300</v>
      </c>
      <c r="CG30" s="287">
        <v>40935</v>
      </c>
      <c r="CH30" s="287" t="s">
        <v>718</v>
      </c>
      <c r="CI30" s="25">
        <v>1</v>
      </c>
      <c r="CJ30" s="287" t="s">
        <v>880</v>
      </c>
      <c r="CK30" s="287" t="s">
        <v>718</v>
      </c>
      <c r="CL30" s="287" t="s">
        <v>718</v>
      </c>
      <c r="CM30" s="287" t="s">
        <v>718</v>
      </c>
      <c r="CN30" s="287" t="s">
        <v>718</v>
      </c>
      <c r="CO30" s="25" t="s">
        <v>718</v>
      </c>
      <c r="CP30" s="25" t="s">
        <v>718</v>
      </c>
      <c r="CQ30" s="25" t="s">
        <v>718</v>
      </c>
      <c r="CR30" s="25" t="s">
        <v>305</v>
      </c>
      <c r="CS30" s="283">
        <v>10000000</v>
      </c>
      <c r="CT30" s="284">
        <v>0</v>
      </c>
      <c r="CU30" s="284">
        <v>0</v>
      </c>
      <c r="CV30" s="279">
        <v>1728659538.6210001</v>
      </c>
      <c r="CW30" s="284">
        <v>0</v>
      </c>
      <c r="CX30" s="283">
        <v>190170000</v>
      </c>
      <c r="CY30" s="284">
        <v>0</v>
      </c>
      <c r="CZ30" s="284">
        <v>0</v>
      </c>
      <c r="DA30" t="s">
        <v>881</v>
      </c>
      <c r="DB30" t="s">
        <v>882</v>
      </c>
      <c r="DC30" t="s">
        <v>718</v>
      </c>
      <c r="DD30" s="287" t="s">
        <v>718</v>
      </c>
      <c r="DE30" s="287" t="s">
        <v>718</v>
      </c>
      <c r="DF30" s="287" t="s">
        <v>718</v>
      </c>
      <c r="DG30" s="288">
        <v>300000000</v>
      </c>
      <c r="DH30" s="287" t="s">
        <v>718</v>
      </c>
      <c r="DI30" s="287" t="s">
        <v>718</v>
      </c>
      <c r="DJ30" s="287" t="s">
        <v>718</v>
      </c>
      <c r="DK30" s="25" t="s">
        <v>718</v>
      </c>
      <c r="DL30" s="25" t="s">
        <v>718</v>
      </c>
      <c r="DM30" s="25" t="s">
        <v>718</v>
      </c>
      <c r="DN30" s="25" t="s">
        <v>718</v>
      </c>
      <c r="DO30" s="25" t="s">
        <v>718</v>
      </c>
      <c r="DP30" s="25" t="s">
        <v>718</v>
      </c>
      <c r="DQ30" s="287" t="s">
        <v>718</v>
      </c>
      <c r="DR30" s="287" t="s">
        <v>718</v>
      </c>
      <c r="DS30" s="287" t="s">
        <v>718</v>
      </c>
      <c r="DT30" s="287" t="s">
        <v>718</v>
      </c>
      <c r="DU30" s="287" t="s">
        <v>718</v>
      </c>
      <c r="DV30" s="25" t="s">
        <v>718</v>
      </c>
      <c r="DW30" s="25" t="s">
        <v>718</v>
      </c>
      <c r="DX30" s="25" t="s">
        <v>718</v>
      </c>
      <c r="DY30" s="25" t="s">
        <v>718</v>
      </c>
      <c r="DZ30" s="279">
        <v>47358894</v>
      </c>
      <c r="EA30" s="279">
        <v>7671816</v>
      </c>
      <c r="EB30" s="279">
        <v>31492388</v>
      </c>
      <c r="EC30" s="279">
        <v>15343632</v>
      </c>
      <c r="ED30" s="279">
        <v>12221396</v>
      </c>
      <c r="EE30" s="279">
        <v>1354407555</v>
      </c>
      <c r="EF30" s="279">
        <v>1305057506</v>
      </c>
      <c r="EG30" t="s">
        <v>883</v>
      </c>
      <c r="EH30" s="279" t="s">
        <v>718</v>
      </c>
      <c r="EI30" s="285">
        <v>0.57690391722596579</v>
      </c>
      <c r="EJ30" s="285">
        <v>0.30799680862562723</v>
      </c>
      <c r="EK30" s="279" t="s">
        <v>718</v>
      </c>
      <c r="EL30" s="279">
        <v>1948640514.46</v>
      </c>
      <c r="EM30" s="280">
        <v>0.99490000000000001</v>
      </c>
      <c r="EN30" s="280">
        <v>5.1000000000000004E-3</v>
      </c>
      <c r="EO30" t="s">
        <v>718</v>
      </c>
      <c r="EP30" t="s">
        <v>718</v>
      </c>
      <c r="EQ30" t="s">
        <v>718</v>
      </c>
      <c r="ER30" s="280">
        <v>0.99490000000000001</v>
      </c>
      <c r="ES30" t="s">
        <v>718</v>
      </c>
      <c r="ET30" t="s">
        <v>718</v>
      </c>
      <c r="EU30" t="s">
        <v>718</v>
      </c>
      <c r="EV30" t="s">
        <v>718</v>
      </c>
      <c r="EW30" t="s">
        <v>718</v>
      </c>
      <c r="EX30" t="s">
        <v>718</v>
      </c>
      <c r="EY30" t="s">
        <v>718</v>
      </c>
      <c r="EZ30" t="s">
        <v>718</v>
      </c>
      <c r="FA30" t="s">
        <v>718</v>
      </c>
      <c r="FB30" t="s">
        <v>718</v>
      </c>
      <c r="FC30" t="s">
        <v>718</v>
      </c>
      <c r="FD30" t="s">
        <v>718</v>
      </c>
      <c r="FE30" t="s">
        <v>718</v>
      </c>
      <c r="FF30" t="s">
        <v>718</v>
      </c>
      <c r="FG30" t="s">
        <v>718</v>
      </c>
      <c r="FH30" t="s">
        <v>718</v>
      </c>
      <c r="FI30" s="294">
        <v>0.996</v>
      </c>
      <c r="FJ30" s="294">
        <v>1</v>
      </c>
      <c r="FK30">
        <v>0</v>
      </c>
      <c r="FL30" s="25">
        <v>0</v>
      </c>
      <c r="FM30" s="25">
        <v>2</v>
      </c>
      <c r="FN30">
        <v>16</v>
      </c>
      <c r="FO30">
        <v>1</v>
      </c>
      <c r="FP30">
        <v>20</v>
      </c>
      <c r="FQ30" t="s">
        <v>718</v>
      </c>
      <c r="FR30" t="s">
        <v>718</v>
      </c>
      <c r="FS30" t="s">
        <v>718</v>
      </c>
      <c r="FT30" t="s">
        <v>718</v>
      </c>
      <c r="FU30" t="s">
        <v>718</v>
      </c>
      <c r="FV30" t="s">
        <v>718</v>
      </c>
      <c r="FW30" s="280">
        <v>0.13669999999999999</v>
      </c>
      <c r="FX30" s="280">
        <v>0.29520000000000002</v>
      </c>
      <c r="FY30" s="25" t="s">
        <v>718</v>
      </c>
      <c r="FZ30" s="25" t="s">
        <v>718</v>
      </c>
      <c r="GA30" s="25" t="s">
        <v>718</v>
      </c>
      <c r="GB30" s="25" t="s">
        <v>718</v>
      </c>
      <c r="GC30" s="25" t="s">
        <v>718</v>
      </c>
      <c r="GD30" s="25" t="s">
        <v>718</v>
      </c>
      <c r="GE30" s="25" t="s">
        <v>718</v>
      </c>
      <c r="GF30" s="25" t="s">
        <v>718</v>
      </c>
      <c r="GG30" s="25" t="s">
        <v>718</v>
      </c>
      <c r="GH30" s="25" t="s">
        <v>718</v>
      </c>
      <c r="GI30" s="292">
        <v>0.46883219427093287</v>
      </c>
      <c r="GJ30" s="292">
        <v>0.46883219427093287</v>
      </c>
      <c r="GK30" s="25" t="s">
        <v>718</v>
      </c>
      <c r="GL30" s="25" t="s">
        <v>718</v>
      </c>
      <c r="GM30" s="25" t="s">
        <v>718</v>
      </c>
      <c r="GN30" s="25" t="s">
        <v>718</v>
      </c>
      <c r="GO30" s="25" t="s">
        <v>718</v>
      </c>
      <c r="GP30" s="25" t="s">
        <v>718</v>
      </c>
      <c r="GQ30" s="25" t="s">
        <v>718</v>
      </c>
      <c r="GR30" s="25" t="s">
        <v>718</v>
      </c>
      <c r="GS30" s="25" t="s">
        <v>718</v>
      </c>
      <c r="GT30" s="25" t="s">
        <v>718</v>
      </c>
      <c r="GU30" s="25" t="s">
        <v>718</v>
      </c>
      <c r="GV30" s="25" t="s">
        <v>718</v>
      </c>
      <c r="GW30" s="25" t="s">
        <v>718</v>
      </c>
      <c r="GX30" s="25" t="s">
        <v>718</v>
      </c>
      <c r="GY30" s="25" t="s">
        <v>718</v>
      </c>
      <c r="GZ30" s="25" t="s">
        <v>718</v>
      </c>
      <c r="HA30" s="25" t="s">
        <v>718</v>
      </c>
      <c r="HB30" s="25" t="s">
        <v>718</v>
      </c>
      <c r="HC30" s="25" t="s">
        <v>718</v>
      </c>
      <c r="HD30" s="25" t="s">
        <v>718</v>
      </c>
      <c r="HE30" s="25" t="s">
        <v>718</v>
      </c>
      <c r="HF30" s="25" t="s">
        <v>718</v>
      </c>
      <c r="HG30" s="25" t="s">
        <v>718</v>
      </c>
      <c r="HH30" s="25" t="s">
        <v>718</v>
      </c>
      <c r="HI30" s="25" t="s">
        <v>718</v>
      </c>
      <c r="HJ30" s="25" t="s">
        <v>718</v>
      </c>
      <c r="HK30" s="25" t="s">
        <v>718</v>
      </c>
      <c r="HL30" s="25" t="s">
        <v>718</v>
      </c>
      <c r="HM30" s="25" t="s">
        <v>718</v>
      </c>
      <c r="HN30" s="25" t="s">
        <v>718</v>
      </c>
      <c r="HO30" s="25" t="s">
        <v>718</v>
      </c>
      <c r="HP30" s="25" t="s">
        <v>718</v>
      </c>
    </row>
    <row r="31" spans="1:224" ht="14.5" customHeight="1" x14ac:dyDescent="0.35">
      <c r="A31" s="276">
        <v>44286</v>
      </c>
      <c r="B31" s="25" t="s">
        <v>813</v>
      </c>
      <c r="C31" s="25" t="s">
        <v>1</v>
      </c>
      <c r="D31" s="25" t="s">
        <v>871</v>
      </c>
      <c r="E31" s="288">
        <v>10000000</v>
      </c>
      <c r="F31" s="277" t="s">
        <v>718</v>
      </c>
      <c r="G31" s="277" t="s">
        <v>718</v>
      </c>
      <c r="H31" s="277">
        <v>29550000</v>
      </c>
      <c r="I31" s="288">
        <v>38175237.140000001</v>
      </c>
      <c r="J31" s="278" t="s">
        <v>718</v>
      </c>
      <c r="K31" s="288" t="s">
        <v>718</v>
      </c>
      <c r="L31" s="288" t="s">
        <v>718</v>
      </c>
      <c r="M31" s="288" t="s">
        <v>718</v>
      </c>
      <c r="N31" s="288" t="s">
        <v>718</v>
      </c>
      <c r="O31" s="288" t="s">
        <v>718</v>
      </c>
      <c r="P31" s="25" t="s">
        <v>718</v>
      </c>
      <c r="Q31" s="25" t="s">
        <v>718</v>
      </c>
      <c r="R31" s="25" t="s">
        <v>718</v>
      </c>
      <c r="S31" s="25" t="s">
        <v>718</v>
      </c>
      <c r="T31" s="25" t="s">
        <v>718</v>
      </c>
      <c r="U31" s="25" t="s">
        <v>718</v>
      </c>
      <c r="V31" s="25" t="s">
        <v>718</v>
      </c>
      <c r="W31" s="25" t="s">
        <v>718</v>
      </c>
      <c r="X31" s="25" t="s">
        <v>718</v>
      </c>
      <c r="Y31" s="25" t="s">
        <v>718</v>
      </c>
      <c r="Z31" s="25" t="s">
        <v>718</v>
      </c>
      <c r="AA31" s="25" t="s">
        <v>718</v>
      </c>
      <c r="AB31" s="25" t="s">
        <v>718</v>
      </c>
      <c r="AC31" s="25" t="s">
        <v>718</v>
      </c>
      <c r="AD31" s="25" t="s">
        <v>718</v>
      </c>
      <c r="AE31" t="s">
        <v>305</v>
      </c>
      <c r="AF31" s="25">
        <v>1</v>
      </c>
      <c r="AG31" s="288" t="s">
        <v>718</v>
      </c>
      <c r="AH31" s="288" t="s">
        <v>718</v>
      </c>
      <c r="AI31" s="288" t="s">
        <v>718</v>
      </c>
      <c r="AJ31" s="288" t="s">
        <v>718</v>
      </c>
      <c r="AK31" s="288" t="s">
        <v>718</v>
      </c>
      <c r="AL31" s="288" t="s">
        <v>718</v>
      </c>
      <c r="AM31" s="288" t="s">
        <v>718</v>
      </c>
      <c r="AN31" s="288" t="s">
        <v>718</v>
      </c>
      <c r="AO31" s="288" t="s">
        <v>718</v>
      </c>
      <c r="AP31" s="288" t="s">
        <v>718</v>
      </c>
      <c r="AQ31" s="288" t="s">
        <v>718</v>
      </c>
      <c r="AR31" s="288" t="s">
        <v>718</v>
      </c>
      <c r="AS31" s="295" t="s">
        <v>887</v>
      </c>
      <c r="AT31" s="288" t="s">
        <v>873</v>
      </c>
      <c r="AU31" s="282">
        <v>0.99</v>
      </c>
      <c r="AV31" s="288" t="s">
        <v>874</v>
      </c>
      <c r="AW31" s="288" t="s">
        <v>875</v>
      </c>
      <c r="AX31" s="25">
        <v>0</v>
      </c>
      <c r="AY31" s="25" t="s">
        <v>718</v>
      </c>
      <c r="AZ31" s="25" t="s">
        <v>718</v>
      </c>
      <c r="BA31" s="25" t="s">
        <v>718</v>
      </c>
      <c r="BB31" s="25" t="s">
        <v>718</v>
      </c>
      <c r="BC31" s="25" t="s">
        <v>718</v>
      </c>
      <c r="BD31" s="25" t="s">
        <v>718</v>
      </c>
      <c r="BE31" s="25" t="s">
        <v>718</v>
      </c>
      <c r="BF31" s="25" t="s">
        <v>718</v>
      </c>
      <c r="BG31" s="25" t="s">
        <v>718</v>
      </c>
      <c r="BH31" s="25" t="s">
        <v>718</v>
      </c>
      <c r="BI31" s="25" t="s">
        <v>718</v>
      </c>
      <c r="BJ31" s="25" t="s">
        <v>718</v>
      </c>
      <c r="BK31" s="25" t="s">
        <v>718</v>
      </c>
      <c r="BL31" s="25" t="s">
        <v>718</v>
      </c>
      <c r="BM31" s="25" t="s">
        <v>718</v>
      </c>
      <c r="BN31" s="25" t="s">
        <v>718</v>
      </c>
      <c r="BO31" s="25" t="s">
        <v>718</v>
      </c>
      <c r="BP31" s="25" t="s">
        <v>718</v>
      </c>
      <c r="BQ31" s="25" t="s">
        <v>718</v>
      </c>
      <c r="BR31" s="281" t="s">
        <v>892</v>
      </c>
      <c r="BS31" s="287" t="s">
        <v>877</v>
      </c>
      <c r="BT31" s="287">
        <v>40935</v>
      </c>
      <c r="BU31" s="287" t="s">
        <v>878</v>
      </c>
      <c r="BV31" s="287">
        <v>40935</v>
      </c>
      <c r="BW31" s="282">
        <v>0.99</v>
      </c>
      <c r="BX31" s="287">
        <v>40935</v>
      </c>
      <c r="BY31" s="288" t="s">
        <v>879</v>
      </c>
      <c r="BZ31" s="287">
        <v>40935</v>
      </c>
      <c r="CA31" s="288" t="s">
        <v>718</v>
      </c>
      <c r="CB31" s="288" t="s">
        <v>718</v>
      </c>
      <c r="CC31" s="288" t="s">
        <v>874</v>
      </c>
      <c r="CD31" s="287">
        <v>40935</v>
      </c>
      <c r="CE31" s="293" t="s">
        <v>892</v>
      </c>
      <c r="CF31" s="287" t="s">
        <v>300</v>
      </c>
      <c r="CG31" s="287">
        <v>40935</v>
      </c>
      <c r="CH31" s="287" t="s">
        <v>718</v>
      </c>
      <c r="CI31" s="25">
        <v>1</v>
      </c>
      <c r="CJ31" s="287" t="s">
        <v>880</v>
      </c>
      <c r="CK31" s="287" t="s">
        <v>718</v>
      </c>
      <c r="CL31" s="287" t="s">
        <v>718</v>
      </c>
      <c r="CM31" s="287" t="s">
        <v>718</v>
      </c>
      <c r="CN31" s="287" t="s">
        <v>718</v>
      </c>
      <c r="CO31" s="25" t="s">
        <v>718</v>
      </c>
      <c r="CP31" s="25" t="s">
        <v>718</v>
      </c>
      <c r="CQ31" s="25" t="s">
        <v>718</v>
      </c>
      <c r="CR31" s="25" t="s">
        <v>305</v>
      </c>
      <c r="CS31" s="283">
        <v>10000000</v>
      </c>
      <c r="CT31" s="284">
        <v>0</v>
      </c>
      <c r="CU31" s="284">
        <v>0</v>
      </c>
      <c r="CV31" s="279">
        <v>2131269853.1300001</v>
      </c>
      <c r="CW31" s="284">
        <v>0</v>
      </c>
      <c r="CX31" s="283">
        <v>191460000</v>
      </c>
      <c r="CY31" s="284">
        <v>0</v>
      </c>
      <c r="CZ31" s="284">
        <v>0</v>
      </c>
      <c r="DA31" t="s">
        <v>881</v>
      </c>
      <c r="DB31" t="s">
        <v>882</v>
      </c>
      <c r="DC31" t="s">
        <v>718</v>
      </c>
      <c r="DD31" s="287" t="s">
        <v>718</v>
      </c>
      <c r="DE31" s="287" t="s">
        <v>718</v>
      </c>
      <c r="DF31" s="287" t="s">
        <v>718</v>
      </c>
      <c r="DG31" s="288">
        <v>406000000</v>
      </c>
      <c r="DH31" s="287" t="s">
        <v>718</v>
      </c>
      <c r="DI31" s="287" t="s">
        <v>718</v>
      </c>
      <c r="DJ31" s="287" t="s">
        <v>718</v>
      </c>
      <c r="DK31" s="25" t="s">
        <v>718</v>
      </c>
      <c r="DL31" s="25" t="s">
        <v>718</v>
      </c>
      <c r="DM31" s="25" t="s">
        <v>718</v>
      </c>
      <c r="DN31" s="25" t="s">
        <v>718</v>
      </c>
      <c r="DO31" s="25" t="s">
        <v>718</v>
      </c>
      <c r="DP31" s="25" t="s">
        <v>718</v>
      </c>
      <c r="DQ31" s="287" t="s">
        <v>718</v>
      </c>
      <c r="DR31" s="287" t="s">
        <v>718</v>
      </c>
      <c r="DS31" s="287" t="s">
        <v>718</v>
      </c>
      <c r="DT31" s="287" t="s">
        <v>718</v>
      </c>
      <c r="DU31" s="287" t="s">
        <v>718</v>
      </c>
      <c r="DV31" s="25" t="s">
        <v>718</v>
      </c>
      <c r="DW31" s="25" t="s">
        <v>718</v>
      </c>
      <c r="DX31" s="25" t="s">
        <v>718</v>
      </c>
      <c r="DY31" s="25" t="s">
        <v>718</v>
      </c>
      <c r="DZ31" s="279">
        <v>29984915</v>
      </c>
      <c r="EA31" s="279">
        <v>11416062</v>
      </c>
      <c r="EB31" s="279">
        <v>35633817</v>
      </c>
      <c r="EC31" s="279">
        <f>20833007+1999116</f>
        <v>22832123</v>
      </c>
      <c r="ED31" s="279">
        <v>9626021</v>
      </c>
      <c r="EE31" s="279">
        <v>1943390455</v>
      </c>
      <c r="EF31" s="279">
        <v>1913405540</v>
      </c>
      <c r="EG31" t="s">
        <v>883</v>
      </c>
      <c r="EH31" s="279" t="s">
        <v>718</v>
      </c>
      <c r="EI31" s="285">
        <v>0.68120000000000003</v>
      </c>
      <c r="EJ31" s="285">
        <v>0.25180000000000002</v>
      </c>
      <c r="EK31" s="279" t="s">
        <v>718</v>
      </c>
      <c r="EL31" s="279">
        <v>2269745179.7800002</v>
      </c>
      <c r="EM31" s="280">
        <v>0.99560000000000004</v>
      </c>
      <c r="EN31" s="280">
        <v>4.4000000000000003E-3</v>
      </c>
      <c r="EO31" t="s">
        <v>718</v>
      </c>
      <c r="EP31" t="s">
        <v>718</v>
      </c>
      <c r="EQ31" t="s">
        <v>718</v>
      </c>
      <c r="ER31" s="280">
        <v>0.99560000000000004</v>
      </c>
      <c r="ES31" t="s">
        <v>718</v>
      </c>
      <c r="ET31" t="s">
        <v>718</v>
      </c>
      <c r="EU31" t="s">
        <v>718</v>
      </c>
      <c r="EV31" t="s">
        <v>718</v>
      </c>
      <c r="EW31" t="s">
        <v>718</v>
      </c>
      <c r="EX31" t="s">
        <v>718</v>
      </c>
      <c r="EY31" t="s">
        <v>718</v>
      </c>
      <c r="EZ31" t="s">
        <v>718</v>
      </c>
      <c r="FA31" t="s">
        <v>718</v>
      </c>
      <c r="FB31" t="s">
        <v>718</v>
      </c>
      <c r="FC31" t="s">
        <v>718</v>
      </c>
      <c r="FD31" t="s">
        <v>718</v>
      </c>
      <c r="FE31" t="s">
        <v>718</v>
      </c>
      <c r="FF31" t="s">
        <v>718</v>
      </c>
      <c r="FG31" t="s">
        <v>718</v>
      </c>
      <c r="FH31" t="s">
        <v>718</v>
      </c>
      <c r="FI31" s="294">
        <v>0.996</v>
      </c>
      <c r="FJ31" s="294">
        <v>1</v>
      </c>
      <c r="FK31">
        <v>0</v>
      </c>
      <c r="FL31" s="25">
        <v>0</v>
      </c>
      <c r="FM31" s="25">
        <v>2</v>
      </c>
      <c r="FN31">
        <v>16</v>
      </c>
      <c r="FO31">
        <v>1</v>
      </c>
      <c r="FP31">
        <v>20</v>
      </c>
      <c r="FQ31" t="s">
        <v>718</v>
      </c>
      <c r="FR31" t="s">
        <v>718</v>
      </c>
      <c r="FS31" t="s">
        <v>718</v>
      </c>
      <c r="FT31" t="s">
        <v>718</v>
      </c>
      <c r="FU31" t="s">
        <v>718</v>
      </c>
      <c r="FV31" t="s">
        <v>718</v>
      </c>
      <c r="FW31" s="280">
        <v>0.15659999999999999</v>
      </c>
      <c r="FX31" s="280">
        <v>0.317</v>
      </c>
      <c r="FY31" s="25" t="s">
        <v>718</v>
      </c>
      <c r="FZ31" s="25" t="s">
        <v>718</v>
      </c>
      <c r="GA31" s="25" t="s">
        <v>718</v>
      </c>
      <c r="GB31" s="25" t="s">
        <v>718</v>
      </c>
      <c r="GC31" s="25" t="s">
        <v>718</v>
      </c>
      <c r="GD31" s="25" t="s">
        <v>718</v>
      </c>
      <c r="GE31" s="25" t="s">
        <v>718</v>
      </c>
      <c r="GF31" s="25" t="s">
        <v>718</v>
      </c>
      <c r="GG31" s="25" t="s">
        <v>718</v>
      </c>
      <c r="GH31" s="25" t="s">
        <v>718</v>
      </c>
      <c r="GI31" s="292">
        <v>0.4496617322126214</v>
      </c>
      <c r="GJ31" s="292">
        <v>0.4496617322126214</v>
      </c>
      <c r="GK31" s="25" t="s">
        <v>718</v>
      </c>
      <c r="GL31" s="25" t="s">
        <v>718</v>
      </c>
      <c r="GM31" s="25" t="s">
        <v>718</v>
      </c>
      <c r="GN31" s="25" t="s">
        <v>718</v>
      </c>
      <c r="GO31" s="25" t="s">
        <v>718</v>
      </c>
      <c r="GP31" s="25" t="s">
        <v>718</v>
      </c>
      <c r="GQ31" s="25" t="s">
        <v>718</v>
      </c>
      <c r="GR31" s="25" t="s">
        <v>718</v>
      </c>
      <c r="GS31" s="25" t="s">
        <v>718</v>
      </c>
      <c r="GT31" s="25" t="s">
        <v>718</v>
      </c>
      <c r="GU31" s="25" t="s">
        <v>718</v>
      </c>
      <c r="GV31" s="25" t="s">
        <v>718</v>
      </c>
      <c r="GW31" s="25" t="s">
        <v>718</v>
      </c>
      <c r="GX31" s="25" t="s">
        <v>718</v>
      </c>
      <c r="GY31" s="25" t="s">
        <v>718</v>
      </c>
      <c r="GZ31" s="25" t="s">
        <v>718</v>
      </c>
      <c r="HA31" s="25" t="s">
        <v>718</v>
      </c>
      <c r="HB31" s="25" t="s">
        <v>718</v>
      </c>
      <c r="HC31" s="25" t="s">
        <v>718</v>
      </c>
      <c r="HD31" s="25" t="s">
        <v>718</v>
      </c>
      <c r="HE31" s="25" t="s">
        <v>718</v>
      </c>
      <c r="HF31" s="25" t="s">
        <v>718</v>
      </c>
      <c r="HG31" s="25" t="s">
        <v>718</v>
      </c>
      <c r="HH31" s="25" t="s">
        <v>718</v>
      </c>
      <c r="HI31" s="25" t="s">
        <v>718</v>
      </c>
      <c r="HJ31" s="25" t="s">
        <v>718</v>
      </c>
      <c r="HK31" s="25" t="s">
        <v>718</v>
      </c>
      <c r="HL31" s="25" t="s">
        <v>718</v>
      </c>
      <c r="HM31" s="25" t="s">
        <v>718</v>
      </c>
      <c r="HN31" s="25" t="s">
        <v>718</v>
      </c>
      <c r="HO31" s="25" t="s">
        <v>718</v>
      </c>
      <c r="HP31" s="25" t="s">
        <v>718</v>
      </c>
    </row>
    <row r="32" spans="1:224" ht="14.5" customHeight="1" x14ac:dyDescent="0.35">
      <c r="A32" s="276">
        <v>44377</v>
      </c>
      <c r="B32" s="25" t="s">
        <v>813</v>
      </c>
      <c r="C32" s="25" t="s">
        <v>1</v>
      </c>
      <c r="D32" s="25" t="s">
        <v>871</v>
      </c>
      <c r="E32" s="288">
        <v>10000000</v>
      </c>
      <c r="F32" s="277" t="s">
        <v>718</v>
      </c>
      <c r="G32" s="277" t="s">
        <v>718</v>
      </c>
      <c r="H32" s="277">
        <v>35000000</v>
      </c>
      <c r="I32" s="288">
        <v>41688526.420000002</v>
      </c>
      <c r="J32" s="278" t="s">
        <v>718</v>
      </c>
      <c r="K32" s="288" t="s">
        <v>718</v>
      </c>
      <c r="L32" s="288" t="s">
        <v>718</v>
      </c>
      <c r="M32" s="288" t="s">
        <v>718</v>
      </c>
      <c r="N32" s="288" t="s">
        <v>718</v>
      </c>
      <c r="O32" s="288" t="s">
        <v>718</v>
      </c>
      <c r="P32" s="296" t="s">
        <v>718</v>
      </c>
      <c r="Q32" s="296" t="s">
        <v>718</v>
      </c>
      <c r="R32" s="296" t="s">
        <v>718</v>
      </c>
      <c r="S32" s="296" t="s">
        <v>718</v>
      </c>
      <c r="T32" s="296" t="s">
        <v>718</v>
      </c>
      <c r="U32" s="296" t="s">
        <v>718</v>
      </c>
      <c r="V32" s="296" t="s">
        <v>718</v>
      </c>
      <c r="W32" s="296" t="s">
        <v>718</v>
      </c>
      <c r="X32" s="296" t="s">
        <v>718</v>
      </c>
      <c r="Y32" s="296" t="s">
        <v>718</v>
      </c>
      <c r="Z32" s="296" t="s">
        <v>718</v>
      </c>
      <c r="AA32" s="296" t="s">
        <v>718</v>
      </c>
      <c r="AB32" s="296" t="s">
        <v>718</v>
      </c>
      <c r="AC32" s="296" t="s">
        <v>718</v>
      </c>
      <c r="AD32" s="296" t="s">
        <v>718</v>
      </c>
      <c r="AE32" t="s">
        <v>305</v>
      </c>
      <c r="AF32" s="25">
        <v>1</v>
      </c>
      <c r="AG32" s="288" t="s">
        <v>718</v>
      </c>
      <c r="AH32" s="288" t="s">
        <v>718</v>
      </c>
      <c r="AI32" s="288" t="s">
        <v>718</v>
      </c>
      <c r="AJ32" s="288" t="s">
        <v>718</v>
      </c>
      <c r="AK32" s="288" t="s">
        <v>718</v>
      </c>
      <c r="AL32" s="288" t="s">
        <v>718</v>
      </c>
      <c r="AM32" s="288" t="s">
        <v>718</v>
      </c>
      <c r="AN32" s="288" t="s">
        <v>718</v>
      </c>
      <c r="AO32" s="288" t="s">
        <v>718</v>
      </c>
      <c r="AP32" s="288" t="s">
        <v>718</v>
      </c>
      <c r="AQ32" s="288" t="s">
        <v>718</v>
      </c>
      <c r="AR32" s="288" t="s">
        <v>718</v>
      </c>
      <c r="AS32" s="295" t="s">
        <v>893</v>
      </c>
      <c r="AT32" s="295" t="s">
        <v>873</v>
      </c>
      <c r="AU32" s="282">
        <v>0.99</v>
      </c>
      <c r="AV32" s="288" t="s">
        <v>874</v>
      </c>
      <c r="AW32" s="288" t="s">
        <v>875</v>
      </c>
      <c r="AX32" s="25">
        <v>0</v>
      </c>
      <c r="AY32" s="25" t="s">
        <v>718</v>
      </c>
      <c r="AZ32" s="25" t="s">
        <v>718</v>
      </c>
      <c r="BA32" s="25" t="s">
        <v>718</v>
      </c>
      <c r="BB32" s="25" t="s">
        <v>718</v>
      </c>
      <c r="BC32" s="25" t="s">
        <v>718</v>
      </c>
      <c r="BD32" s="25" t="s">
        <v>718</v>
      </c>
      <c r="BE32" s="25" t="s">
        <v>718</v>
      </c>
      <c r="BF32" s="25" t="s">
        <v>718</v>
      </c>
      <c r="BG32" s="25" t="s">
        <v>718</v>
      </c>
      <c r="BH32" s="25" t="s">
        <v>718</v>
      </c>
      <c r="BI32" s="25" t="s">
        <v>718</v>
      </c>
      <c r="BJ32" s="25" t="s">
        <v>718</v>
      </c>
      <c r="BK32" s="25" t="s">
        <v>718</v>
      </c>
      <c r="BL32" s="25" t="s">
        <v>718</v>
      </c>
      <c r="BM32" s="25" t="s">
        <v>718</v>
      </c>
      <c r="BN32" s="25" t="s">
        <v>718</v>
      </c>
      <c r="BO32" s="25" t="s">
        <v>718</v>
      </c>
      <c r="BP32" s="25" t="s">
        <v>718</v>
      </c>
      <c r="BQ32" s="25" t="s">
        <v>718</v>
      </c>
      <c r="BR32" s="297" t="s">
        <v>894</v>
      </c>
      <c r="BS32" s="287" t="s">
        <v>877</v>
      </c>
      <c r="BT32" s="287">
        <v>40935</v>
      </c>
      <c r="BU32" s="287" t="s">
        <v>878</v>
      </c>
      <c r="BV32" s="287">
        <v>40935</v>
      </c>
      <c r="BW32" s="282">
        <v>0.99</v>
      </c>
      <c r="BX32" s="287">
        <v>40935</v>
      </c>
      <c r="BY32" s="288" t="s">
        <v>879</v>
      </c>
      <c r="BZ32" s="287">
        <v>40935</v>
      </c>
      <c r="CA32" s="288" t="s">
        <v>718</v>
      </c>
      <c r="CB32" s="288" t="s">
        <v>718</v>
      </c>
      <c r="CC32" s="288" t="s">
        <v>874</v>
      </c>
      <c r="CD32" s="287">
        <v>40935</v>
      </c>
      <c r="CE32" s="298" t="s">
        <v>894</v>
      </c>
      <c r="CF32" s="287" t="s">
        <v>895</v>
      </c>
      <c r="CG32" s="287">
        <v>40935</v>
      </c>
      <c r="CH32" s="287" t="s">
        <v>718</v>
      </c>
      <c r="CI32" s="25">
        <v>1</v>
      </c>
      <c r="CJ32" s="287" t="s">
        <v>880</v>
      </c>
      <c r="CK32" s="287" t="s">
        <v>718</v>
      </c>
      <c r="CL32" s="287" t="s">
        <v>718</v>
      </c>
      <c r="CM32" s="287" t="s">
        <v>718</v>
      </c>
      <c r="CN32" s="287" t="s">
        <v>718</v>
      </c>
      <c r="CO32" s="25" t="s">
        <v>718</v>
      </c>
      <c r="CP32" s="25" t="s">
        <v>718</v>
      </c>
      <c r="CQ32" s="25" t="s">
        <v>718</v>
      </c>
      <c r="CR32" s="25" t="s">
        <v>305</v>
      </c>
      <c r="CS32" s="283">
        <v>10000000</v>
      </c>
      <c r="CT32" s="284">
        <v>0</v>
      </c>
      <c r="CU32" s="284">
        <v>0</v>
      </c>
      <c r="CV32" s="279">
        <v>1990914627.7</v>
      </c>
      <c r="CW32" s="284">
        <v>0</v>
      </c>
      <c r="CX32" s="283">
        <v>191520000</v>
      </c>
      <c r="CY32" s="284">
        <v>0</v>
      </c>
      <c r="CZ32" s="284">
        <v>0</v>
      </c>
      <c r="DA32" t="s">
        <v>881</v>
      </c>
      <c r="DB32" t="s">
        <v>882</v>
      </c>
      <c r="DC32" t="s">
        <v>718</v>
      </c>
      <c r="DD32" s="287" t="s">
        <v>718</v>
      </c>
      <c r="DE32" s="287" t="s">
        <v>718</v>
      </c>
      <c r="DF32" s="287" t="s">
        <v>718</v>
      </c>
      <c r="DG32" s="288">
        <v>406000000</v>
      </c>
      <c r="DH32" s="287" t="s">
        <v>718</v>
      </c>
      <c r="DI32" s="287" t="s">
        <v>718</v>
      </c>
      <c r="DJ32" s="287" t="s">
        <v>718</v>
      </c>
      <c r="DK32" s="25" t="s">
        <v>718</v>
      </c>
      <c r="DL32" s="25" t="s">
        <v>718</v>
      </c>
      <c r="DM32" s="25" t="s">
        <v>718</v>
      </c>
      <c r="DN32" s="25" t="s">
        <v>718</v>
      </c>
      <c r="DO32" s="25" t="s">
        <v>718</v>
      </c>
      <c r="DP32" s="25" t="s">
        <v>718</v>
      </c>
      <c r="DQ32" s="287" t="s">
        <v>718</v>
      </c>
      <c r="DR32" s="287" t="s">
        <v>718</v>
      </c>
      <c r="DS32" s="287" t="s">
        <v>718</v>
      </c>
      <c r="DT32" s="287" t="s">
        <v>718</v>
      </c>
      <c r="DU32" s="287" t="s">
        <v>718</v>
      </c>
      <c r="DV32" s="25" t="s">
        <v>718</v>
      </c>
      <c r="DW32" s="25" t="s">
        <v>718</v>
      </c>
      <c r="DX32" s="25" t="s">
        <v>718</v>
      </c>
      <c r="DY32" s="25" t="s">
        <v>718</v>
      </c>
      <c r="DZ32" s="279">
        <v>29984915</v>
      </c>
      <c r="EA32" s="279">
        <v>11416062</v>
      </c>
      <c r="EB32" s="279">
        <v>35633817</v>
      </c>
      <c r="EC32" s="279">
        <f>20833007+1999116</f>
        <v>22832123</v>
      </c>
      <c r="ED32" s="279">
        <v>9626021</v>
      </c>
      <c r="EE32" s="279">
        <v>1943390455</v>
      </c>
      <c r="EF32" s="279">
        <v>1913405540</v>
      </c>
      <c r="EG32" t="s">
        <v>883</v>
      </c>
      <c r="EH32" s="279" t="s">
        <v>718</v>
      </c>
      <c r="EI32" s="285">
        <v>0.68120000000000003</v>
      </c>
      <c r="EJ32" s="285">
        <v>0.25180000000000002</v>
      </c>
      <c r="EK32" s="279" t="s">
        <v>718</v>
      </c>
      <c r="EL32" s="279">
        <v>2215603068.9299998</v>
      </c>
      <c r="EM32" s="280">
        <v>0.99550000000000005</v>
      </c>
      <c r="EN32" s="280">
        <v>4.4999999999999997E-3</v>
      </c>
      <c r="EO32" t="s">
        <v>718</v>
      </c>
      <c r="EP32" t="s">
        <v>718</v>
      </c>
      <c r="EQ32" t="s">
        <v>718</v>
      </c>
      <c r="ER32" s="280">
        <v>0.99550000000000005</v>
      </c>
      <c r="ES32" t="s">
        <v>718</v>
      </c>
      <c r="ET32" t="s">
        <v>718</v>
      </c>
      <c r="EU32" t="s">
        <v>718</v>
      </c>
      <c r="EV32" t="s">
        <v>718</v>
      </c>
      <c r="EW32" t="s">
        <v>718</v>
      </c>
      <c r="EX32" t="s">
        <v>718</v>
      </c>
      <c r="EY32" t="s">
        <v>718</v>
      </c>
      <c r="EZ32" t="s">
        <v>718</v>
      </c>
      <c r="FA32" t="s">
        <v>718</v>
      </c>
      <c r="FB32" t="s">
        <v>718</v>
      </c>
      <c r="FC32" t="s">
        <v>718</v>
      </c>
      <c r="FD32" t="s">
        <v>718</v>
      </c>
      <c r="FE32" t="s">
        <v>718</v>
      </c>
      <c r="FF32" t="s">
        <v>718</v>
      </c>
      <c r="FG32" t="s">
        <v>718</v>
      </c>
      <c r="FH32" t="s">
        <v>718</v>
      </c>
      <c r="FI32" s="294">
        <v>0.998</v>
      </c>
      <c r="FJ32" s="294">
        <v>1</v>
      </c>
      <c r="FK32">
        <v>0</v>
      </c>
      <c r="FL32" s="25">
        <v>0</v>
      </c>
      <c r="FM32" s="25">
        <v>2</v>
      </c>
      <c r="FN32">
        <v>16</v>
      </c>
      <c r="FO32">
        <v>1</v>
      </c>
      <c r="FP32">
        <v>20</v>
      </c>
      <c r="FQ32" t="s">
        <v>718</v>
      </c>
      <c r="FR32" t="s">
        <v>718</v>
      </c>
      <c r="FS32" t="s">
        <v>718</v>
      </c>
      <c r="FT32" t="s">
        <v>718</v>
      </c>
      <c r="FU32" t="s">
        <v>718</v>
      </c>
      <c r="FV32" t="s">
        <v>718</v>
      </c>
      <c r="FW32" s="280">
        <v>0.15141571428571426</v>
      </c>
      <c r="FX32" s="280">
        <v>0.25919999999999999</v>
      </c>
      <c r="FY32" s="25" t="s">
        <v>718</v>
      </c>
      <c r="FZ32" s="25" t="s">
        <v>718</v>
      </c>
      <c r="GA32" s="25" t="s">
        <v>718</v>
      </c>
      <c r="GB32" s="25" t="s">
        <v>718</v>
      </c>
      <c r="GC32" s="25" t="s">
        <v>718</v>
      </c>
      <c r="GD32" s="25" t="s">
        <v>718</v>
      </c>
      <c r="GE32" s="25" t="s">
        <v>718</v>
      </c>
      <c r="GF32" s="25" t="s">
        <v>718</v>
      </c>
      <c r="GG32" s="25" t="s">
        <v>718</v>
      </c>
      <c r="GH32" s="25" t="s">
        <v>718</v>
      </c>
      <c r="GI32" s="280">
        <v>0.46479999999999999</v>
      </c>
      <c r="GJ32" s="292">
        <v>0.46710000000000002</v>
      </c>
      <c r="GK32" s="25" t="s">
        <v>718</v>
      </c>
      <c r="GL32" s="25" t="s">
        <v>718</v>
      </c>
      <c r="GM32" s="25" t="s">
        <v>718</v>
      </c>
      <c r="GN32" s="25" t="s">
        <v>718</v>
      </c>
      <c r="GO32" s="25" t="s">
        <v>718</v>
      </c>
      <c r="GP32" s="25" t="s">
        <v>718</v>
      </c>
      <c r="GQ32" s="25" t="s">
        <v>718</v>
      </c>
      <c r="GR32" s="25" t="s">
        <v>718</v>
      </c>
      <c r="GS32" s="25" t="s">
        <v>718</v>
      </c>
      <c r="GT32" s="25" t="s">
        <v>718</v>
      </c>
      <c r="GU32" s="25" t="s">
        <v>718</v>
      </c>
      <c r="GV32" s="25" t="s">
        <v>718</v>
      </c>
      <c r="GW32" s="25" t="s">
        <v>718</v>
      </c>
      <c r="GX32" s="25" t="s">
        <v>718</v>
      </c>
      <c r="GY32" s="25" t="s">
        <v>718</v>
      </c>
      <c r="GZ32" s="25" t="s">
        <v>718</v>
      </c>
      <c r="HA32" s="25" t="s">
        <v>718</v>
      </c>
      <c r="HB32" s="25" t="s">
        <v>718</v>
      </c>
      <c r="HC32" s="25" t="s">
        <v>718</v>
      </c>
      <c r="HD32" s="25" t="s">
        <v>718</v>
      </c>
      <c r="HE32" s="25" t="s">
        <v>718</v>
      </c>
      <c r="HF32" s="25" t="s">
        <v>718</v>
      </c>
      <c r="HG32" s="25" t="s">
        <v>718</v>
      </c>
      <c r="HH32" s="25" t="s">
        <v>718</v>
      </c>
      <c r="HI32" s="25" t="s">
        <v>718</v>
      </c>
      <c r="HJ32" s="25" t="s">
        <v>718</v>
      </c>
      <c r="HK32" s="25" t="s">
        <v>718</v>
      </c>
      <c r="HL32" s="25" t="s">
        <v>718</v>
      </c>
      <c r="HM32" s="25" t="s">
        <v>718</v>
      </c>
      <c r="HN32" s="25" t="s">
        <v>718</v>
      </c>
      <c r="HO32" s="25" t="s">
        <v>718</v>
      </c>
      <c r="HP32" s="25" t="s">
        <v>718</v>
      </c>
    </row>
    <row r="33" spans="1:224" ht="14.5" customHeight="1" x14ac:dyDescent="0.35">
      <c r="A33" s="276">
        <v>44469</v>
      </c>
      <c r="B33" s="25" t="s">
        <v>813</v>
      </c>
      <c r="C33" s="25" t="s">
        <v>1</v>
      </c>
      <c r="D33" s="25" t="s">
        <v>871</v>
      </c>
      <c r="E33" s="288">
        <v>10000000</v>
      </c>
      <c r="F33" s="277" t="s">
        <v>718</v>
      </c>
      <c r="G33" s="277" t="s">
        <v>718</v>
      </c>
      <c r="H33" s="277">
        <v>35000000</v>
      </c>
      <c r="I33" s="288">
        <v>43141757.079999998</v>
      </c>
      <c r="J33" s="278" t="s">
        <v>718</v>
      </c>
      <c r="K33" s="288" t="s">
        <v>718</v>
      </c>
      <c r="L33" s="288" t="s">
        <v>718</v>
      </c>
      <c r="M33" s="288" t="s">
        <v>718</v>
      </c>
      <c r="N33" s="288" t="s">
        <v>718</v>
      </c>
      <c r="O33" s="288" t="s">
        <v>718</v>
      </c>
      <c r="P33" s="296" t="s">
        <v>718</v>
      </c>
      <c r="Q33" s="296" t="s">
        <v>718</v>
      </c>
      <c r="R33" s="296" t="s">
        <v>718</v>
      </c>
      <c r="S33" s="296" t="s">
        <v>718</v>
      </c>
      <c r="T33" s="296" t="s">
        <v>718</v>
      </c>
      <c r="U33" s="296" t="s">
        <v>718</v>
      </c>
      <c r="V33" s="296" t="s">
        <v>718</v>
      </c>
      <c r="W33" s="296" t="s">
        <v>718</v>
      </c>
      <c r="X33" s="296" t="s">
        <v>718</v>
      </c>
      <c r="Y33" s="296" t="s">
        <v>718</v>
      </c>
      <c r="Z33" s="296" t="s">
        <v>718</v>
      </c>
      <c r="AA33" s="296" t="s">
        <v>718</v>
      </c>
      <c r="AB33" s="296" t="s">
        <v>718</v>
      </c>
      <c r="AC33" s="296" t="s">
        <v>718</v>
      </c>
      <c r="AD33" s="296" t="s">
        <v>718</v>
      </c>
      <c r="AE33" t="s">
        <v>305</v>
      </c>
      <c r="AF33" s="25">
        <v>1</v>
      </c>
      <c r="AG33" s="288" t="s">
        <v>718</v>
      </c>
      <c r="AH33" s="288" t="s">
        <v>718</v>
      </c>
      <c r="AI33" s="288" t="s">
        <v>718</v>
      </c>
      <c r="AJ33" s="288" t="s">
        <v>718</v>
      </c>
      <c r="AK33" s="288" t="s">
        <v>718</v>
      </c>
      <c r="AL33" s="288" t="s">
        <v>718</v>
      </c>
      <c r="AM33" s="288" t="s">
        <v>718</v>
      </c>
      <c r="AN33" s="288" t="s">
        <v>718</v>
      </c>
      <c r="AO33" s="288" t="s">
        <v>718</v>
      </c>
      <c r="AP33" s="288" t="s">
        <v>718</v>
      </c>
      <c r="AQ33" s="288" t="s">
        <v>718</v>
      </c>
      <c r="AR33" s="288" t="s">
        <v>718</v>
      </c>
      <c r="AS33" s="286" t="s">
        <v>896</v>
      </c>
      <c r="AT33" s="295" t="s">
        <v>873</v>
      </c>
      <c r="AU33" s="282">
        <v>0.99</v>
      </c>
      <c r="AV33" s="288" t="s">
        <v>874</v>
      </c>
      <c r="AW33" s="288" t="s">
        <v>875</v>
      </c>
      <c r="AX33" s="25">
        <v>0</v>
      </c>
      <c r="AY33" s="25" t="s">
        <v>718</v>
      </c>
      <c r="AZ33" s="25" t="s">
        <v>718</v>
      </c>
      <c r="BA33" s="25" t="s">
        <v>718</v>
      </c>
      <c r="BB33" s="25" t="s">
        <v>718</v>
      </c>
      <c r="BC33" s="25" t="s">
        <v>718</v>
      </c>
      <c r="BD33" s="25" t="s">
        <v>718</v>
      </c>
      <c r="BE33" s="25" t="s">
        <v>718</v>
      </c>
      <c r="BF33" s="25" t="s">
        <v>718</v>
      </c>
      <c r="BG33" s="25" t="s">
        <v>718</v>
      </c>
      <c r="BH33" s="25" t="s">
        <v>718</v>
      </c>
      <c r="BI33" s="25" t="s">
        <v>718</v>
      </c>
      <c r="BJ33" s="25" t="s">
        <v>718</v>
      </c>
      <c r="BK33" s="25" t="s">
        <v>718</v>
      </c>
      <c r="BL33" s="25" t="s">
        <v>718</v>
      </c>
      <c r="BM33" s="25" t="s">
        <v>718</v>
      </c>
      <c r="BN33" s="25" t="s">
        <v>718</v>
      </c>
      <c r="BO33" s="25" t="s">
        <v>718</v>
      </c>
      <c r="BP33" s="25" t="s">
        <v>718</v>
      </c>
      <c r="BQ33" s="25" t="s">
        <v>718</v>
      </c>
      <c r="BR33" s="297" t="s">
        <v>897</v>
      </c>
      <c r="BS33" s="287" t="s">
        <v>877</v>
      </c>
      <c r="BT33" s="287">
        <v>40935</v>
      </c>
      <c r="BU33" s="287" t="s">
        <v>878</v>
      </c>
      <c r="BV33" s="287">
        <v>40935</v>
      </c>
      <c r="BW33" s="282">
        <v>0.99</v>
      </c>
      <c r="BX33" s="287">
        <v>40935</v>
      </c>
      <c r="BY33" s="288" t="s">
        <v>879</v>
      </c>
      <c r="BZ33" s="287">
        <v>40935</v>
      </c>
      <c r="CA33" s="288" t="s">
        <v>718</v>
      </c>
      <c r="CB33" s="288" t="s">
        <v>718</v>
      </c>
      <c r="CC33" s="288" t="s">
        <v>874</v>
      </c>
      <c r="CD33" s="287">
        <v>40935</v>
      </c>
      <c r="CE33" s="298" t="s">
        <v>897</v>
      </c>
      <c r="CF33" s="287" t="s">
        <v>895</v>
      </c>
      <c r="CG33" s="287">
        <v>40935</v>
      </c>
      <c r="CH33" s="287" t="s">
        <v>718</v>
      </c>
      <c r="CI33" s="25">
        <v>1</v>
      </c>
      <c r="CJ33" s="287" t="s">
        <v>880</v>
      </c>
      <c r="CK33" s="287" t="s">
        <v>718</v>
      </c>
      <c r="CL33" s="287" t="s">
        <v>718</v>
      </c>
      <c r="CM33" s="287" t="s">
        <v>718</v>
      </c>
      <c r="CN33" s="287" t="s">
        <v>718</v>
      </c>
      <c r="CO33" s="25" t="s">
        <v>718</v>
      </c>
      <c r="CP33" s="25" t="s">
        <v>718</v>
      </c>
      <c r="CQ33" s="25" t="s">
        <v>718</v>
      </c>
      <c r="CR33" s="25" t="s">
        <v>305</v>
      </c>
      <c r="CS33" s="283">
        <v>10000000</v>
      </c>
      <c r="CT33" s="284">
        <v>0</v>
      </c>
      <c r="CU33" s="284">
        <v>0</v>
      </c>
      <c r="CV33" s="279">
        <f>1930301059.14+246504661.01+9452224.78+4974067</f>
        <v>2191232011.9300003</v>
      </c>
      <c r="CW33" s="284">
        <v>0</v>
      </c>
      <c r="CX33" s="283">
        <v>191870000</v>
      </c>
      <c r="CY33" s="284">
        <v>0</v>
      </c>
      <c r="CZ33" s="284">
        <v>0</v>
      </c>
      <c r="DA33" t="s">
        <v>881</v>
      </c>
      <c r="DB33" t="s">
        <v>882</v>
      </c>
      <c r="DC33" t="s">
        <v>718</v>
      </c>
      <c r="DD33" s="287" t="s">
        <v>718</v>
      </c>
      <c r="DE33" s="287" t="s">
        <v>718</v>
      </c>
      <c r="DF33" s="287" t="s">
        <v>718</v>
      </c>
      <c r="DG33" s="288">
        <v>406000000</v>
      </c>
      <c r="DH33" s="287" t="s">
        <v>718</v>
      </c>
      <c r="DI33" s="287" t="s">
        <v>718</v>
      </c>
      <c r="DJ33" s="287" t="s">
        <v>718</v>
      </c>
      <c r="DK33" s="25" t="s">
        <v>718</v>
      </c>
      <c r="DL33" s="25" t="s">
        <v>718</v>
      </c>
      <c r="DM33" s="25" t="s">
        <v>718</v>
      </c>
      <c r="DN33" s="25" t="s">
        <v>718</v>
      </c>
      <c r="DO33" s="25" t="s">
        <v>718</v>
      </c>
      <c r="DP33" s="25" t="s">
        <v>718</v>
      </c>
      <c r="DQ33" s="287" t="s">
        <v>718</v>
      </c>
      <c r="DR33" s="287" t="s">
        <v>718</v>
      </c>
      <c r="DS33" s="287" t="s">
        <v>718</v>
      </c>
      <c r="DT33" s="287" t="s">
        <v>718</v>
      </c>
      <c r="DU33" s="287" t="s">
        <v>718</v>
      </c>
      <c r="DV33" s="25" t="s">
        <v>718</v>
      </c>
      <c r="DW33" s="25" t="s">
        <v>718</v>
      </c>
      <c r="DX33" s="25" t="s">
        <v>718</v>
      </c>
      <c r="DY33" s="25" t="s">
        <v>718</v>
      </c>
      <c r="DZ33" s="279">
        <v>29984915</v>
      </c>
      <c r="EA33" s="279">
        <v>11416062</v>
      </c>
      <c r="EB33" s="279">
        <v>35633817</v>
      </c>
      <c r="EC33" s="279">
        <f>20833007+1999116</f>
        <v>22832123</v>
      </c>
      <c r="ED33" s="279">
        <v>9626021</v>
      </c>
      <c r="EE33" s="279">
        <v>1943390455</v>
      </c>
      <c r="EF33" s="279">
        <v>1913405540</v>
      </c>
      <c r="EG33" t="s">
        <v>883</v>
      </c>
      <c r="EH33" s="279" t="s">
        <v>718</v>
      </c>
      <c r="EI33" s="285">
        <v>0.68120000000000003</v>
      </c>
      <c r="EJ33" s="285">
        <v>0.25180000000000002</v>
      </c>
      <c r="EK33" s="279" t="s">
        <v>718</v>
      </c>
      <c r="EL33" s="279">
        <v>2289015496.6300001</v>
      </c>
      <c r="EM33" s="280">
        <v>0.99570000000000003</v>
      </c>
      <c r="EN33" s="280">
        <v>4.3E-3</v>
      </c>
      <c r="EO33" t="s">
        <v>718</v>
      </c>
      <c r="EP33" t="s">
        <v>718</v>
      </c>
      <c r="EQ33" t="s">
        <v>718</v>
      </c>
      <c r="ER33" s="280">
        <v>0.99570000000000003</v>
      </c>
      <c r="ES33" t="s">
        <v>718</v>
      </c>
      <c r="ET33" t="s">
        <v>718</v>
      </c>
      <c r="EU33" t="s">
        <v>718</v>
      </c>
      <c r="EV33" t="s">
        <v>718</v>
      </c>
      <c r="EW33" t="s">
        <v>718</v>
      </c>
      <c r="EX33" t="s">
        <v>718</v>
      </c>
      <c r="EY33" t="s">
        <v>718</v>
      </c>
      <c r="EZ33" t="s">
        <v>718</v>
      </c>
      <c r="FA33" t="s">
        <v>718</v>
      </c>
      <c r="FB33" t="s">
        <v>718</v>
      </c>
      <c r="FC33" t="s">
        <v>718</v>
      </c>
      <c r="FD33" t="s">
        <v>718</v>
      </c>
      <c r="FE33" t="s">
        <v>718</v>
      </c>
      <c r="FF33" t="s">
        <v>718</v>
      </c>
      <c r="FG33" t="s">
        <v>718</v>
      </c>
      <c r="FH33" t="s">
        <v>718</v>
      </c>
      <c r="FI33" s="294">
        <v>0.998</v>
      </c>
      <c r="FJ33" s="294">
        <v>1</v>
      </c>
      <c r="FK33">
        <v>0</v>
      </c>
      <c r="FL33" s="25">
        <v>0</v>
      </c>
      <c r="FM33" s="25">
        <v>2</v>
      </c>
      <c r="FN33">
        <v>16</v>
      </c>
      <c r="FO33">
        <v>1</v>
      </c>
      <c r="FP33">
        <v>25</v>
      </c>
      <c r="FQ33" t="s">
        <v>718</v>
      </c>
      <c r="FR33" t="s">
        <v>718</v>
      </c>
      <c r="FS33" t="s">
        <v>718</v>
      </c>
      <c r="FT33" t="s">
        <v>718</v>
      </c>
      <c r="FU33" t="s">
        <v>718</v>
      </c>
      <c r="FV33" t="s">
        <v>718</v>
      </c>
      <c r="FW33" s="280">
        <v>0.1439</v>
      </c>
      <c r="FX33" s="280">
        <v>0.33900000000000002</v>
      </c>
      <c r="FY33" s="25" t="s">
        <v>718</v>
      </c>
      <c r="FZ33" s="25" t="s">
        <v>718</v>
      </c>
      <c r="GA33" s="25" t="s">
        <v>718</v>
      </c>
      <c r="GB33" s="25" t="s">
        <v>718</v>
      </c>
      <c r="GC33" s="25" t="s">
        <v>718</v>
      </c>
      <c r="GD33" s="25" t="s">
        <v>718</v>
      </c>
      <c r="GE33" s="25" t="s">
        <v>718</v>
      </c>
      <c r="GF33" s="25" t="s">
        <v>718</v>
      </c>
      <c r="GG33" s="25" t="s">
        <v>718</v>
      </c>
      <c r="GH33" s="25" t="s">
        <v>718</v>
      </c>
      <c r="GI33" s="292">
        <v>0.46310000000000001</v>
      </c>
      <c r="GJ33" s="292">
        <v>0.46479999999999999</v>
      </c>
      <c r="GK33" s="25" t="s">
        <v>718</v>
      </c>
      <c r="GL33" s="25" t="s">
        <v>718</v>
      </c>
      <c r="GM33" s="25" t="s">
        <v>718</v>
      </c>
      <c r="GN33" s="25" t="s">
        <v>718</v>
      </c>
      <c r="GO33" s="25" t="s">
        <v>718</v>
      </c>
      <c r="GP33" s="25" t="s">
        <v>718</v>
      </c>
      <c r="GQ33" s="25" t="s">
        <v>718</v>
      </c>
      <c r="GR33" s="25" t="s">
        <v>718</v>
      </c>
      <c r="GS33" s="25" t="s">
        <v>718</v>
      </c>
      <c r="GT33" s="25" t="s">
        <v>718</v>
      </c>
      <c r="GU33" s="25" t="s">
        <v>718</v>
      </c>
      <c r="GV33" s="25" t="s">
        <v>718</v>
      </c>
      <c r="GW33" s="25" t="s">
        <v>718</v>
      </c>
      <c r="GX33" s="25" t="s">
        <v>718</v>
      </c>
      <c r="GY33" s="25" t="s">
        <v>718</v>
      </c>
      <c r="GZ33" s="25" t="s">
        <v>718</v>
      </c>
      <c r="HA33" s="25" t="s">
        <v>718</v>
      </c>
      <c r="HB33" s="25" t="s">
        <v>718</v>
      </c>
      <c r="HC33" s="25" t="s">
        <v>718</v>
      </c>
      <c r="HD33" s="25" t="s">
        <v>718</v>
      </c>
      <c r="HE33" s="25" t="s">
        <v>718</v>
      </c>
      <c r="HF33" s="25" t="s">
        <v>718</v>
      </c>
      <c r="HG33" s="25" t="s">
        <v>718</v>
      </c>
      <c r="HH33" s="25" t="s">
        <v>718</v>
      </c>
      <c r="HI33" s="25" t="s">
        <v>718</v>
      </c>
      <c r="HJ33" s="25" t="s">
        <v>718</v>
      </c>
      <c r="HK33" s="25" t="s">
        <v>718</v>
      </c>
      <c r="HL33" s="25" t="s">
        <v>718</v>
      </c>
      <c r="HM33" s="25" t="s">
        <v>718</v>
      </c>
      <c r="HN33" s="25" t="s">
        <v>718</v>
      </c>
      <c r="HO33" s="25" t="s">
        <v>718</v>
      </c>
      <c r="HP33" s="25" t="s">
        <v>718</v>
      </c>
    </row>
    <row r="34" spans="1:224" ht="16.5" customHeight="1" x14ac:dyDescent="0.35">
      <c r="A34" s="276">
        <v>44561</v>
      </c>
      <c r="B34" s="25" t="s">
        <v>813</v>
      </c>
      <c r="C34" s="25" t="s">
        <v>1</v>
      </c>
      <c r="D34" s="25" t="s">
        <v>871</v>
      </c>
      <c r="E34" s="288">
        <v>10000000</v>
      </c>
      <c r="F34" s="277" t="s">
        <v>718</v>
      </c>
      <c r="G34" s="277" t="s">
        <v>718</v>
      </c>
      <c r="H34" s="277">
        <v>35000000</v>
      </c>
      <c r="I34" s="288">
        <v>43167161.189999998</v>
      </c>
      <c r="J34" s="278" t="s">
        <v>718</v>
      </c>
      <c r="K34" s="288" t="s">
        <v>718</v>
      </c>
      <c r="L34" s="288" t="s">
        <v>718</v>
      </c>
      <c r="M34" s="288" t="s">
        <v>718</v>
      </c>
      <c r="N34" s="288" t="s">
        <v>718</v>
      </c>
      <c r="O34" s="288" t="s">
        <v>718</v>
      </c>
      <c r="P34" s="296" t="s">
        <v>718</v>
      </c>
      <c r="Q34" s="296" t="s">
        <v>718</v>
      </c>
      <c r="R34" s="296" t="s">
        <v>718</v>
      </c>
      <c r="S34" s="296" t="s">
        <v>718</v>
      </c>
      <c r="T34" s="296" t="s">
        <v>718</v>
      </c>
      <c r="U34" s="296" t="s">
        <v>718</v>
      </c>
      <c r="V34" s="296" t="s">
        <v>718</v>
      </c>
      <c r="W34" s="296" t="s">
        <v>718</v>
      </c>
      <c r="X34" s="296" t="s">
        <v>718</v>
      </c>
      <c r="Y34" s="296" t="s">
        <v>718</v>
      </c>
      <c r="Z34" s="296" t="s">
        <v>718</v>
      </c>
      <c r="AA34" s="296" t="s">
        <v>718</v>
      </c>
      <c r="AB34" s="296" t="s">
        <v>718</v>
      </c>
      <c r="AC34" s="296" t="s">
        <v>718</v>
      </c>
      <c r="AD34" s="296" t="s">
        <v>718</v>
      </c>
      <c r="AE34" t="s">
        <v>305</v>
      </c>
      <c r="AF34" s="25">
        <v>1</v>
      </c>
      <c r="AG34" s="288" t="s">
        <v>718</v>
      </c>
      <c r="AH34" s="288" t="s">
        <v>718</v>
      </c>
      <c r="AI34" s="288" t="s">
        <v>718</v>
      </c>
      <c r="AJ34" s="288" t="s">
        <v>718</v>
      </c>
      <c r="AK34" s="288" t="s">
        <v>718</v>
      </c>
      <c r="AL34" s="288" t="s">
        <v>718</v>
      </c>
      <c r="AM34" s="288" t="s">
        <v>718</v>
      </c>
      <c r="AN34" s="288" t="s">
        <v>718</v>
      </c>
      <c r="AO34" s="288" t="s">
        <v>718</v>
      </c>
      <c r="AP34" s="288" t="s">
        <v>718</v>
      </c>
      <c r="AQ34" s="288" t="s">
        <v>718</v>
      </c>
      <c r="AR34" s="288" t="s">
        <v>718</v>
      </c>
      <c r="AS34" s="286" t="s">
        <v>893</v>
      </c>
      <c r="AT34" s="295" t="s">
        <v>873</v>
      </c>
      <c r="AU34" s="282">
        <v>0.99</v>
      </c>
      <c r="AV34" s="288" t="s">
        <v>874</v>
      </c>
      <c r="AW34" s="288" t="s">
        <v>993</v>
      </c>
      <c r="AX34" s="25">
        <v>0</v>
      </c>
      <c r="AY34" s="25" t="s">
        <v>718</v>
      </c>
      <c r="AZ34" s="25" t="s">
        <v>718</v>
      </c>
      <c r="BA34" s="25" t="s">
        <v>718</v>
      </c>
      <c r="BB34" s="25" t="s">
        <v>718</v>
      </c>
      <c r="BC34" s="296" t="s">
        <v>718</v>
      </c>
      <c r="BD34" s="296" t="s">
        <v>718</v>
      </c>
      <c r="BE34" s="296" t="s">
        <v>718</v>
      </c>
      <c r="BF34" s="296" t="s">
        <v>718</v>
      </c>
      <c r="BG34" s="296" t="s">
        <v>718</v>
      </c>
      <c r="BH34" s="296" t="s">
        <v>718</v>
      </c>
      <c r="BI34" s="296" t="s">
        <v>718</v>
      </c>
      <c r="BJ34" s="296" t="s">
        <v>718</v>
      </c>
      <c r="BK34" s="296" t="s">
        <v>718</v>
      </c>
      <c r="BL34" s="296" t="s">
        <v>718</v>
      </c>
      <c r="BM34" s="296" t="s">
        <v>718</v>
      </c>
      <c r="BN34" s="296" t="s">
        <v>718</v>
      </c>
      <c r="BO34" s="296" t="s">
        <v>718</v>
      </c>
      <c r="BP34" s="296" t="s">
        <v>718</v>
      </c>
      <c r="BQ34" s="296" t="s">
        <v>718</v>
      </c>
      <c r="BR34" s="297" t="s">
        <v>994</v>
      </c>
      <c r="BS34" s="373" t="s">
        <v>995</v>
      </c>
      <c r="BT34" s="276">
        <v>44470</v>
      </c>
      <c r="BU34" s="287" t="s">
        <v>878</v>
      </c>
      <c r="BV34" s="287">
        <v>40935</v>
      </c>
      <c r="BW34" s="282">
        <v>0.99</v>
      </c>
      <c r="BX34" s="287">
        <v>40935</v>
      </c>
      <c r="BY34" s="288" t="s">
        <v>996</v>
      </c>
      <c r="BZ34" s="276">
        <v>44470</v>
      </c>
      <c r="CA34" s="295" t="s">
        <v>997</v>
      </c>
      <c r="CB34" s="276">
        <v>44441</v>
      </c>
      <c r="CC34" s="288" t="s">
        <v>998</v>
      </c>
      <c r="CD34" s="276">
        <v>44470</v>
      </c>
      <c r="CE34" s="297" t="s">
        <v>994</v>
      </c>
      <c r="CF34" s="287" t="s">
        <v>895</v>
      </c>
      <c r="CG34" s="287">
        <v>40935</v>
      </c>
      <c r="CH34" s="287" t="s">
        <v>718</v>
      </c>
      <c r="CI34" s="25">
        <v>1</v>
      </c>
      <c r="CJ34" s="287" t="s">
        <v>880</v>
      </c>
      <c r="CK34" s="287" t="s">
        <v>718</v>
      </c>
      <c r="CL34" s="287" t="s">
        <v>718</v>
      </c>
      <c r="CM34" s="287" t="s">
        <v>718</v>
      </c>
      <c r="CN34" s="287" t="s">
        <v>718</v>
      </c>
      <c r="CO34" s="25" t="s">
        <v>718</v>
      </c>
      <c r="CP34" s="25" t="s">
        <v>718</v>
      </c>
      <c r="CQ34" s="25" t="s">
        <v>718</v>
      </c>
      <c r="CR34" s="25" t="s">
        <v>305</v>
      </c>
      <c r="CS34" s="283">
        <v>23113.17</v>
      </c>
      <c r="CT34" s="284">
        <v>0</v>
      </c>
      <c r="CU34" s="284">
        <v>0</v>
      </c>
      <c r="CV34" s="279">
        <v>3114286866.7600002</v>
      </c>
      <c r="CW34" s="284">
        <v>0</v>
      </c>
      <c r="CX34" s="283">
        <v>191650000</v>
      </c>
      <c r="CY34" s="284">
        <v>0</v>
      </c>
      <c r="CZ34" s="284">
        <v>0</v>
      </c>
      <c r="DA34" t="s">
        <v>881</v>
      </c>
      <c r="DB34" t="s">
        <v>882</v>
      </c>
      <c r="DC34" t="s">
        <v>718</v>
      </c>
      <c r="DD34" s="287" t="s">
        <v>718</v>
      </c>
      <c r="DE34" s="287" t="s">
        <v>718</v>
      </c>
      <c r="DF34" s="287" t="s">
        <v>718</v>
      </c>
      <c r="DG34" s="288">
        <v>406000000</v>
      </c>
      <c r="DH34" s="287" t="s">
        <v>718</v>
      </c>
      <c r="DI34" s="287" t="s">
        <v>718</v>
      </c>
      <c r="DJ34" s="287" t="s">
        <v>718</v>
      </c>
      <c r="DK34" s="25" t="s">
        <v>718</v>
      </c>
      <c r="DL34" s="25" t="s">
        <v>718</v>
      </c>
      <c r="DM34" s="25" t="s">
        <v>718</v>
      </c>
      <c r="DN34" s="25" t="s">
        <v>718</v>
      </c>
      <c r="DO34" s="25" t="s">
        <v>718</v>
      </c>
      <c r="DP34" s="25" t="s">
        <v>718</v>
      </c>
      <c r="DQ34" s="287" t="s">
        <v>718</v>
      </c>
      <c r="DR34" s="287" t="s">
        <v>718</v>
      </c>
      <c r="DS34" s="287" t="s">
        <v>718</v>
      </c>
      <c r="DT34" s="287" t="s">
        <v>718</v>
      </c>
      <c r="DU34" s="287" t="s">
        <v>718</v>
      </c>
      <c r="DV34" s="25" t="s">
        <v>718</v>
      </c>
      <c r="DW34" s="25" t="s">
        <v>718</v>
      </c>
      <c r="DX34" s="25" t="s">
        <v>718</v>
      </c>
      <c r="DY34" s="25" t="s">
        <v>718</v>
      </c>
      <c r="DZ34" s="279">
        <v>29984915</v>
      </c>
      <c r="EA34" s="279">
        <v>11416062</v>
      </c>
      <c r="EB34" s="279">
        <v>35633817</v>
      </c>
      <c r="EC34" s="279">
        <v>22832123</v>
      </c>
      <c r="ED34" s="279">
        <v>9626021</v>
      </c>
      <c r="EE34" s="279">
        <v>1943390455</v>
      </c>
      <c r="EF34" s="279">
        <v>1913405540</v>
      </c>
      <c r="EG34" t="s">
        <v>883</v>
      </c>
      <c r="EH34" s="279" t="s">
        <v>718</v>
      </c>
      <c r="EI34" s="285">
        <v>0.68120000000000003</v>
      </c>
      <c r="EJ34" s="285">
        <v>0.25180000000000002</v>
      </c>
      <c r="EK34" s="279" t="s">
        <v>718</v>
      </c>
      <c r="EL34" s="279">
        <v>3348903830.1200004</v>
      </c>
      <c r="EM34" s="280">
        <v>0.99990000000000001</v>
      </c>
      <c r="EN34" s="280">
        <v>1E-4</v>
      </c>
      <c r="EO34" t="s">
        <v>718</v>
      </c>
      <c r="EP34" t="s">
        <v>718</v>
      </c>
      <c r="EQ34" t="s">
        <v>718</v>
      </c>
      <c r="ER34" s="280">
        <v>0.99990000000000001</v>
      </c>
      <c r="ES34" t="s">
        <v>718</v>
      </c>
      <c r="ET34" t="s">
        <v>718</v>
      </c>
      <c r="EU34" t="s">
        <v>718</v>
      </c>
      <c r="EV34" t="s">
        <v>718</v>
      </c>
      <c r="EW34" t="s">
        <v>718</v>
      </c>
      <c r="EX34" t="s">
        <v>718</v>
      </c>
      <c r="EY34" t="s">
        <v>718</v>
      </c>
      <c r="EZ34" t="s">
        <v>718</v>
      </c>
      <c r="FA34" t="s">
        <v>718</v>
      </c>
      <c r="FB34" t="s">
        <v>718</v>
      </c>
      <c r="FC34" t="s">
        <v>718</v>
      </c>
      <c r="FD34" t="s">
        <v>718</v>
      </c>
      <c r="FE34" t="s">
        <v>718</v>
      </c>
      <c r="FF34" t="s">
        <v>718</v>
      </c>
      <c r="FG34" t="s">
        <v>718</v>
      </c>
      <c r="FH34" t="s">
        <v>718</v>
      </c>
      <c r="FI34" s="294">
        <v>0.998</v>
      </c>
      <c r="FJ34" s="294">
        <v>1</v>
      </c>
      <c r="FK34">
        <v>0</v>
      </c>
      <c r="FL34" s="25">
        <v>0</v>
      </c>
      <c r="FM34" s="25">
        <v>2</v>
      </c>
      <c r="FN34">
        <v>16</v>
      </c>
      <c r="FO34">
        <v>1</v>
      </c>
      <c r="FP34">
        <v>28</v>
      </c>
      <c r="FQ34" t="s">
        <v>718</v>
      </c>
      <c r="FR34" t="s">
        <v>718</v>
      </c>
      <c r="FS34" t="s">
        <v>718</v>
      </c>
      <c r="FT34" t="s">
        <v>718</v>
      </c>
      <c r="FU34" t="s">
        <v>718</v>
      </c>
      <c r="FV34" t="s">
        <v>718</v>
      </c>
      <c r="FW34" s="280">
        <v>0.1283</v>
      </c>
      <c r="FX34" s="280">
        <v>0.2863</v>
      </c>
      <c r="FY34" s="25" t="s">
        <v>718</v>
      </c>
      <c r="FZ34" s="25" t="s">
        <v>718</v>
      </c>
      <c r="GA34" s="25" t="s">
        <v>718</v>
      </c>
      <c r="GB34" s="25" t="s">
        <v>718</v>
      </c>
      <c r="GC34" s="25" t="s">
        <v>718</v>
      </c>
      <c r="GD34" s="25" t="s">
        <v>718</v>
      </c>
      <c r="GE34" s="25" t="s">
        <v>718</v>
      </c>
      <c r="GF34" s="25" t="s">
        <v>718</v>
      </c>
      <c r="GG34" s="25" t="s">
        <v>718</v>
      </c>
      <c r="GH34" s="25" t="s">
        <v>718</v>
      </c>
      <c r="GI34" s="292">
        <v>0.46529999999999999</v>
      </c>
      <c r="GJ34" s="292">
        <v>0.47220000000000001</v>
      </c>
      <c r="GK34" s="25" t="s">
        <v>718</v>
      </c>
      <c r="GL34" s="25" t="s">
        <v>718</v>
      </c>
      <c r="GM34" s="25" t="s">
        <v>718</v>
      </c>
      <c r="GN34" s="25" t="s">
        <v>718</v>
      </c>
      <c r="GO34" s="25" t="s">
        <v>718</v>
      </c>
      <c r="GP34" s="25" t="s">
        <v>718</v>
      </c>
      <c r="GQ34" s="25" t="s">
        <v>718</v>
      </c>
      <c r="GR34" s="25" t="s">
        <v>718</v>
      </c>
      <c r="GS34" s="25" t="s">
        <v>718</v>
      </c>
      <c r="GT34" s="25" t="s">
        <v>718</v>
      </c>
      <c r="GU34" s="25" t="s">
        <v>718</v>
      </c>
      <c r="GV34" s="25" t="s">
        <v>718</v>
      </c>
      <c r="GW34" s="25" t="s">
        <v>718</v>
      </c>
      <c r="GX34" s="25" t="s">
        <v>718</v>
      </c>
      <c r="GY34" s="25" t="s">
        <v>718</v>
      </c>
      <c r="GZ34" s="25" t="s">
        <v>718</v>
      </c>
      <c r="HA34" s="25" t="s">
        <v>718</v>
      </c>
      <c r="HB34" s="25" t="s">
        <v>718</v>
      </c>
      <c r="HC34" s="25" t="s">
        <v>718</v>
      </c>
      <c r="HD34" s="25" t="s">
        <v>718</v>
      </c>
      <c r="HE34" s="25" t="s">
        <v>718</v>
      </c>
      <c r="HF34" s="25" t="s">
        <v>718</v>
      </c>
      <c r="HG34" s="25" t="s">
        <v>718</v>
      </c>
      <c r="HH34" s="25" t="s">
        <v>718</v>
      </c>
      <c r="HI34" s="25" t="s">
        <v>718</v>
      </c>
      <c r="HJ34" s="25" t="s">
        <v>718</v>
      </c>
      <c r="HK34" s="25" t="s">
        <v>718</v>
      </c>
      <c r="HL34" s="25" t="s">
        <v>718</v>
      </c>
      <c r="HM34" s="25" t="s">
        <v>718</v>
      </c>
      <c r="HN34" s="25" t="s">
        <v>718</v>
      </c>
      <c r="HO34" s="25" t="s">
        <v>718</v>
      </c>
      <c r="HP34" s="25" t="s">
        <v>718</v>
      </c>
    </row>
    <row r="36" spans="1:224" x14ac:dyDescent="0.35">
      <c r="B36" s="364" t="s">
        <v>981</v>
      </c>
      <c r="E36" s="354" t="s">
        <v>719</v>
      </c>
      <c r="F36" s="354" t="s">
        <v>719</v>
      </c>
      <c r="G36" s="354" t="s">
        <v>719</v>
      </c>
      <c r="H36" s="354" t="s">
        <v>719</v>
      </c>
      <c r="I36" s="354" t="s">
        <v>719</v>
      </c>
      <c r="J36" s="354" t="s">
        <v>719</v>
      </c>
      <c r="K36" s="354" t="s">
        <v>719</v>
      </c>
      <c r="L36" s="354" t="s">
        <v>719</v>
      </c>
      <c r="M36" s="354" t="s">
        <v>719</v>
      </c>
      <c r="N36" s="354" t="s">
        <v>719</v>
      </c>
      <c r="O36" s="354" t="s">
        <v>719</v>
      </c>
      <c r="P36" s="365" t="s">
        <v>982</v>
      </c>
      <c r="Q36" s="366"/>
      <c r="R36" s="366"/>
      <c r="S36" s="366"/>
      <c r="T36" s="366"/>
      <c r="U36" s="366"/>
      <c r="V36" s="366"/>
      <c r="W36" s="366"/>
      <c r="X36" s="366"/>
      <c r="Y36" s="366"/>
      <c r="Z36" s="366"/>
      <c r="AA36" s="366"/>
      <c r="AB36" s="366"/>
      <c r="AC36" s="366"/>
      <c r="AD36" s="367"/>
      <c r="AE36" s="354" t="s">
        <v>719</v>
      </c>
      <c r="AF36" s="354" t="s">
        <v>719</v>
      </c>
      <c r="AG36" s="354" t="s">
        <v>719</v>
      </c>
      <c r="AH36" s="354" t="s">
        <v>719</v>
      </c>
      <c r="AI36" s="354" t="s">
        <v>719</v>
      </c>
      <c r="AJ36" s="354" t="s">
        <v>719</v>
      </c>
      <c r="AK36" s="354" t="s">
        <v>719</v>
      </c>
      <c r="AL36" s="354" t="s">
        <v>719</v>
      </c>
      <c r="AM36" s="354" t="s">
        <v>719</v>
      </c>
      <c r="AN36" s="354" t="s">
        <v>719</v>
      </c>
      <c r="AO36" s="354" t="s">
        <v>719</v>
      </c>
      <c r="AP36" s="354" t="s">
        <v>719</v>
      </c>
      <c r="AQ36" s="354" t="s">
        <v>719</v>
      </c>
      <c r="AR36" s="354" t="s">
        <v>719</v>
      </c>
      <c r="AS36" s="354" t="s">
        <v>719</v>
      </c>
      <c r="AT36" s="354" t="s">
        <v>719</v>
      </c>
      <c r="AU36" s="354" t="s">
        <v>719</v>
      </c>
      <c r="AV36" s="354" t="s">
        <v>719</v>
      </c>
      <c r="AW36" s="354" t="s">
        <v>719</v>
      </c>
      <c r="AX36" s="354" t="s">
        <v>719</v>
      </c>
      <c r="AY36" s="365" t="s">
        <v>983</v>
      </c>
      <c r="AZ36" s="366"/>
      <c r="BA36" s="366"/>
      <c r="BB36" s="367"/>
      <c r="BC36" s="365" t="s">
        <v>982</v>
      </c>
      <c r="BD36" s="366"/>
      <c r="BE36" s="366"/>
      <c r="BF36" s="366"/>
      <c r="BG36" s="366"/>
      <c r="BH36" s="366"/>
      <c r="BI36" s="366"/>
      <c r="BJ36" s="366"/>
      <c r="BK36" s="366"/>
      <c r="BL36" s="366"/>
      <c r="BM36" s="366"/>
      <c r="BN36" s="366"/>
      <c r="BO36" s="366"/>
      <c r="BP36" s="366"/>
      <c r="BQ36" s="367"/>
      <c r="BR36" s="354" t="s">
        <v>719</v>
      </c>
      <c r="BS36" s="354" t="s">
        <v>719</v>
      </c>
      <c r="BT36" s="354" t="s">
        <v>719</v>
      </c>
      <c r="BU36" s="354" t="s">
        <v>719</v>
      </c>
      <c r="BV36" s="354" t="s">
        <v>719</v>
      </c>
      <c r="BW36" s="354" t="s">
        <v>719</v>
      </c>
      <c r="BX36" s="354" t="s">
        <v>719</v>
      </c>
      <c r="BY36" s="354" t="s">
        <v>719</v>
      </c>
      <c r="BZ36" s="354" t="s">
        <v>719</v>
      </c>
      <c r="CA36" s="354" t="s">
        <v>719</v>
      </c>
      <c r="CB36" s="354" t="s">
        <v>719</v>
      </c>
      <c r="CC36" s="354" t="s">
        <v>719</v>
      </c>
      <c r="CD36" s="354" t="s">
        <v>719</v>
      </c>
      <c r="CE36" s="354" t="s">
        <v>719</v>
      </c>
      <c r="CF36" s="354" t="s">
        <v>719</v>
      </c>
      <c r="CG36" s="354" t="s">
        <v>719</v>
      </c>
      <c r="CH36" s="354" t="s">
        <v>719</v>
      </c>
      <c r="CI36" s="354" t="s">
        <v>719</v>
      </c>
      <c r="CJ36" s="354" t="s">
        <v>719</v>
      </c>
      <c r="CK36" s="354" t="s">
        <v>719</v>
      </c>
      <c r="CL36" s="354" t="s">
        <v>719</v>
      </c>
      <c r="CM36" s="354" t="s">
        <v>719</v>
      </c>
      <c r="CN36" s="354" t="s">
        <v>719</v>
      </c>
      <c r="CO36" s="365" t="s">
        <v>984</v>
      </c>
      <c r="CP36" s="366"/>
      <c r="CQ36" s="367"/>
      <c r="CR36" s="355" t="s">
        <v>985</v>
      </c>
      <c r="CS36" s="355" t="s">
        <v>985</v>
      </c>
      <c r="CT36" s="355" t="s">
        <v>985</v>
      </c>
      <c r="CU36" s="355" t="s">
        <v>985</v>
      </c>
      <c r="CV36" s="355" t="s">
        <v>985</v>
      </c>
      <c r="CW36" s="355" t="s">
        <v>985</v>
      </c>
      <c r="CX36" s="355" t="s">
        <v>985</v>
      </c>
      <c r="CY36" s="355" t="s">
        <v>985</v>
      </c>
      <c r="CZ36" s="355" t="s">
        <v>985</v>
      </c>
      <c r="DA36" s="355" t="s">
        <v>985</v>
      </c>
      <c r="DB36" s="355" t="s">
        <v>985</v>
      </c>
      <c r="DC36" s="368" t="s">
        <v>986</v>
      </c>
      <c r="DD36" s="354" t="s">
        <v>719</v>
      </c>
      <c r="DE36" s="354" t="s">
        <v>719</v>
      </c>
      <c r="DF36" s="354" t="s">
        <v>719</v>
      </c>
      <c r="DG36" s="356" t="s">
        <v>742</v>
      </c>
      <c r="DH36" s="354" t="s">
        <v>719</v>
      </c>
      <c r="DI36" s="354" t="s">
        <v>719</v>
      </c>
      <c r="DJ36" s="354" t="s">
        <v>719</v>
      </c>
      <c r="DQ36" s="354" t="s">
        <v>719</v>
      </c>
      <c r="DR36" s="354" t="s">
        <v>719</v>
      </c>
      <c r="DS36" s="354" t="s">
        <v>719</v>
      </c>
      <c r="DT36" s="354" t="s">
        <v>719</v>
      </c>
      <c r="DU36" s="354" t="s">
        <v>719</v>
      </c>
      <c r="DV36" s="356" t="s">
        <v>742</v>
      </c>
      <c r="DW36" s="356" t="s">
        <v>742</v>
      </c>
      <c r="DX36" s="356" t="s">
        <v>742</v>
      </c>
      <c r="DY36" s="356" t="s">
        <v>742</v>
      </c>
      <c r="DZ36" s="355" t="s">
        <v>985</v>
      </c>
      <c r="EA36" s="355" t="s">
        <v>985</v>
      </c>
      <c r="EB36" s="355" t="s">
        <v>985</v>
      </c>
      <c r="EC36" s="355" t="s">
        <v>985</v>
      </c>
      <c r="ED36" s="355" t="s">
        <v>985</v>
      </c>
      <c r="EE36" s="355" t="s">
        <v>985</v>
      </c>
      <c r="EF36" s="355" t="s">
        <v>985</v>
      </c>
      <c r="EG36" s="355" t="s">
        <v>985</v>
      </c>
      <c r="EH36" s="355" t="s">
        <v>985</v>
      </c>
      <c r="EI36" s="355" t="s">
        <v>985</v>
      </c>
      <c r="EJ36" s="355" t="s">
        <v>985</v>
      </c>
      <c r="EK36" s="369" t="s">
        <v>987</v>
      </c>
      <c r="EL36" s="369" t="s">
        <v>987</v>
      </c>
      <c r="EM36" s="369" t="s">
        <v>987</v>
      </c>
      <c r="EN36" s="369" t="s">
        <v>987</v>
      </c>
      <c r="EO36" s="369" t="s">
        <v>987</v>
      </c>
      <c r="EP36" s="369" t="s">
        <v>987</v>
      </c>
      <c r="EQ36" s="369" t="s">
        <v>987</v>
      </c>
      <c r="ER36" s="369" t="s">
        <v>987</v>
      </c>
      <c r="ES36" s="369" t="s">
        <v>987</v>
      </c>
      <c r="ET36" s="369" t="s">
        <v>987</v>
      </c>
      <c r="EU36" s="369" t="s">
        <v>987</v>
      </c>
      <c r="EV36" s="369" t="s">
        <v>987</v>
      </c>
      <c r="EW36" s="369" t="s">
        <v>987</v>
      </c>
      <c r="EX36" s="369" t="s">
        <v>987</v>
      </c>
      <c r="EY36" s="369" t="s">
        <v>987</v>
      </c>
      <c r="EZ36" s="369" t="s">
        <v>987</v>
      </c>
      <c r="FA36" s="369" t="s">
        <v>987</v>
      </c>
      <c r="FB36" s="369" t="s">
        <v>987</v>
      </c>
      <c r="FC36" s="369" t="s">
        <v>987</v>
      </c>
      <c r="FD36" s="369" t="s">
        <v>987</v>
      </c>
      <c r="FE36" s="369" t="s">
        <v>987</v>
      </c>
      <c r="FF36" s="369" t="s">
        <v>987</v>
      </c>
      <c r="FG36" s="369" t="s">
        <v>987</v>
      </c>
      <c r="FH36" s="369" t="s">
        <v>987</v>
      </c>
      <c r="FI36" s="359" t="s">
        <v>766</v>
      </c>
      <c r="FJ36" s="359" t="s">
        <v>766</v>
      </c>
      <c r="FK36" s="359" t="s">
        <v>766</v>
      </c>
      <c r="FL36" s="359" t="s">
        <v>766</v>
      </c>
      <c r="FM36" s="368" t="s">
        <v>988</v>
      </c>
      <c r="FN36" s="361" t="s">
        <v>989</v>
      </c>
      <c r="FO36" s="361" t="s">
        <v>989</v>
      </c>
      <c r="FP36" s="361" t="s">
        <v>989</v>
      </c>
      <c r="FQ36" s="361" t="s">
        <v>989</v>
      </c>
      <c r="FR36" s="361" t="s">
        <v>989</v>
      </c>
      <c r="FS36" s="361" t="s">
        <v>989</v>
      </c>
      <c r="FT36" s="361" t="s">
        <v>989</v>
      </c>
      <c r="FU36" s="361" t="s">
        <v>989</v>
      </c>
      <c r="FV36" s="361" t="s">
        <v>989</v>
      </c>
      <c r="FW36" s="370" t="s">
        <v>777</v>
      </c>
      <c r="FX36" s="370" t="s">
        <v>777</v>
      </c>
      <c r="GC36" s="356" t="s">
        <v>742</v>
      </c>
      <c r="GD36" s="356" t="s">
        <v>742</v>
      </c>
      <c r="GI36" s="354" t="s">
        <v>719</v>
      </c>
      <c r="GJ36" s="354" t="s">
        <v>719</v>
      </c>
    </row>
    <row r="37" spans="1:224" x14ac:dyDescent="0.35">
      <c r="B37" s="371" t="s">
        <v>990</v>
      </c>
      <c r="P37" s="318" t="s">
        <v>991</v>
      </c>
      <c r="Q37" s="313"/>
      <c r="R37" s="313"/>
      <c r="S37" s="313"/>
      <c r="T37" s="313"/>
      <c r="U37" s="313"/>
      <c r="V37" s="313"/>
      <c r="W37" s="313"/>
      <c r="X37" s="313"/>
      <c r="Y37" s="313"/>
      <c r="Z37" s="313"/>
      <c r="AA37" s="313"/>
      <c r="AB37" s="313"/>
      <c r="AC37" s="313"/>
      <c r="AD37" s="313"/>
      <c r="AY37" s="356" t="s">
        <v>742</v>
      </c>
      <c r="AZ37" s="356" t="s">
        <v>742</v>
      </c>
      <c r="BA37" s="356" t="s">
        <v>742</v>
      </c>
      <c r="BB37" s="356" t="s">
        <v>742</v>
      </c>
      <c r="BC37" s="318" t="s">
        <v>991</v>
      </c>
      <c r="BD37" s="313"/>
      <c r="BE37" s="313"/>
      <c r="BF37" s="313"/>
      <c r="BG37" s="313"/>
      <c r="BH37" s="313"/>
      <c r="BI37" s="313"/>
      <c r="BJ37" s="313"/>
      <c r="BK37" s="313"/>
      <c r="BL37" s="313"/>
      <c r="BM37" s="313"/>
      <c r="BN37" s="313"/>
      <c r="BO37" s="313"/>
      <c r="BP37" s="313"/>
      <c r="BQ37" s="313"/>
      <c r="CO37" s="356" t="s">
        <v>742</v>
      </c>
      <c r="CP37" s="356" t="s">
        <v>742</v>
      </c>
      <c r="CQ37" s="356" t="s">
        <v>742</v>
      </c>
      <c r="DC37" s="355" t="s">
        <v>985</v>
      </c>
      <c r="FM37" s="372" t="s">
        <v>992</v>
      </c>
    </row>
    <row r="38" spans="1:224" x14ac:dyDescent="0.35">
      <c r="EA38" s="279"/>
      <c r="FM38" s="360" t="s">
        <v>473</v>
      </c>
    </row>
  </sheetData>
  <hyperlinks>
    <hyperlink ref="BR4" r:id="rId1" xr:uid="{354D6214-AA12-4590-A07C-5644587372EC}"/>
    <hyperlink ref="CE4" r:id="rId2" xr:uid="{38BCF2BC-E82D-4EB0-8786-0C4C5C5234E7}"/>
    <hyperlink ref="BR6" r:id="rId3" xr:uid="{C3148814-FB6E-44AF-B73A-FDE0912A9E6E}"/>
    <hyperlink ref="CE6" r:id="rId4" xr:uid="{CCEA1E67-159F-4FFC-8242-0BCD4DCEAF07}"/>
    <hyperlink ref="BR9" r:id="rId5" xr:uid="{0A9ABEEA-1A0D-4680-86B4-58D90ABF2C52}"/>
    <hyperlink ref="CE9" r:id="rId6" xr:uid="{90AAED4F-DBAE-4B20-BED5-3E16F940326A}"/>
    <hyperlink ref="BR10" r:id="rId7" xr:uid="{8BDBA276-B5BF-4469-A9F7-9E94C7493DB4}"/>
    <hyperlink ref="CE10" r:id="rId8" xr:uid="{A0E97047-C5C6-4332-B6C8-364337F18D28}"/>
    <hyperlink ref="BR11" r:id="rId9" display="https://www.bursamalaysia.com/sites/5bb54be15f36ca0af339077a/content_entry5bb58dd75f36ca0c2caccbd4/608b63235b711a7163904fbe/files/Cir2021_07_Margin.pdf?1620352857" xr:uid="{D3411757-44E0-4812-95CA-37B37CD7BD5A}"/>
    <hyperlink ref="CE11" r:id="rId10" display="https://www.bursamalaysia.com/sites/5bb54be15f36ca0af339077a/content_entry5bb58dd75f36ca0c2caccbd4/608b63235b711a7163904fbe/files/Cir2021_07_Margin.pdf?1620352857" xr:uid="{27BA8473-8AB2-4FDA-94FC-EC20AFFA74C3}"/>
    <hyperlink ref="BR12" r:id="rId11" xr:uid="{DFF70D8B-4AB0-4F97-AA72-E12B4D7018AF}"/>
    <hyperlink ref="CE12" r:id="rId12" xr:uid="{43CC3A5E-B9AD-490A-B3A4-C72CF76051F1}"/>
    <hyperlink ref="BR26" r:id="rId13" xr:uid="{DAE1BF71-619F-4E92-AA44-73DD526F14CA}"/>
    <hyperlink ref="CE26" r:id="rId14" xr:uid="{B647B218-335A-45E9-BA6E-67DC4A843C02}"/>
    <hyperlink ref="BR28" r:id="rId15" xr:uid="{E28BF286-87E2-4AFE-91E9-F437F3091779}"/>
    <hyperlink ref="CE28" r:id="rId16" xr:uid="{22B95445-E6C6-451D-A9EA-840F40EC6CD4}"/>
    <hyperlink ref="BR31" r:id="rId17" xr:uid="{B186DDC2-66F3-46D8-8F61-9E1B5EE18A3D}"/>
    <hyperlink ref="CE31" r:id="rId18" xr:uid="{323C8D0A-D90D-4D14-9FEE-7E265AC28163}"/>
    <hyperlink ref="BR32" r:id="rId19" xr:uid="{DF57F2D2-1C2B-4544-B8B7-6C909FA01C07}"/>
    <hyperlink ref="CE32" r:id="rId20" xr:uid="{3B4693E7-0902-4F0B-85EB-C19EE3F82D8E}"/>
    <hyperlink ref="BR33" r:id="rId21" display="https://www.bursamalaysia.com/sites/5bb54be15f36ca0af339077a/content_entry5bb58dd75f36ca0c2caccbd4/608b63235b711a7163904fbe/files/Cir2021_07_Margin.pdf?1620352857" xr:uid="{70CD783F-EEE4-4B96-ADD9-C0D23D0775D1}"/>
    <hyperlink ref="CE33" r:id="rId22" display="https://www.bursamalaysia.com/sites/5bb54be15f36ca0af339077a/content_entry5bb58dd75f36ca0c2caccbd4/608b63235b711a7163904fbe/files/Cir2021_07_Margin.pdf?1620352857" xr:uid="{4A01BB87-9DD0-4BF7-B431-27E04AFBE9EE}"/>
    <hyperlink ref="BR34" r:id="rId23" xr:uid="{FE163218-04C6-4822-BDB0-E15AC379C19F}"/>
    <hyperlink ref="CE34" r:id="rId24" xr:uid="{1AC17DC2-8119-4231-AAA3-97116AB26A76}"/>
  </hyperlinks>
  <pageMargins left="0.7" right="0.7" top="0.75" bottom="0.75" header="0.3" footer="0.3"/>
  <pageSetup paperSize="9" orientation="portrait" verticalDpi="0" r:id="rId25"/>
  <legacyDrawing r:id="rId2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BC53-F3C2-49F9-84FA-4454E9D913DB}">
  <sheetPr codeName="Sheet31">
    <tabColor theme="4" tint="-0.249977111117893"/>
  </sheetPr>
  <dimension ref="A1:H206"/>
  <sheetViews>
    <sheetView topLeftCell="B1" zoomScale="110" zoomScaleNormal="110" workbookViewId="0">
      <pane ySplit="1" topLeftCell="A2" activePane="bottomLeft" state="frozen"/>
      <selection activeCell="B55" sqref="B55"/>
      <selection pane="bottomLeft" activeCell="C48" sqref="C48"/>
    </sheetView>
  </sheetViews>
  <sheetFormatPr defaultColWidth="9.08984375" defaultRowHeight="14.5" x14ac:dyDescent="0.3"/>
  <cols>
    <col min="1" max="1" width="13.36328125" style="28" bestFit="1" customWidth="1"/>
    <col min="2" max="2" width="51.6328125" style="28" customWidth="1"/>
    <col min="3" max="3" width="12.453125" style="29" bestFit="1" customWidth="1"/>
    <col min="4" max="4" width="101.90625" style="28" bestFit="1" customWidth="1"/>
    <col min="5" max="5" width="25.90625" style="28" bestFit="1" customWidth="1"/>
    <col min="6" max="6" width="17.36328125" style="28" bestFit="1" customWidth="1"/>
    <col min="7" max="7" width="17.08984375" style="30" bestFit="1" customWidth="1"/>
    <col min="8" max="8" width="22.36328125" style="28" bestFit="1" customWidth="1"/>
    <col min="9" max="16384" width="9.08984375" style="12"/>
  </cols>
  <sheetData>
    <row r="1" spans="1:8" x14ac:dyDescent="0.3">
      <c r="A1" s="398" t="s">
        <v>369</v>
      </c>
      <c r="B1" s="398" t="s">
        <v>324</v>
      </c>
      <c r="C1" s="398" t="s">
        <v>323</v>
      </c>
      <c r="D1" s="398" t="s">
        <v>325</v>
      </c>
      <c r="E1" s="398" t="s">
        <v>692</v>
      </c>
      <c r="F1" s="398" t="s">
        <v>366</v>
      </c>
      <c r="G1" s="399" t="s">
        <v>367</v>
      </c>
      <c r="H1" s="398" t="s">
        <v>368</v>
      </c>
    </row>
    <row r="2" spans="1:8" ht="58" x14ac:dyDescent="0.3">
      <c r="A2" s="400">
        <v>4.0999999999999996</v>
      </c>
      <c r="B2" s="400" t="s">
        <v>7</v>
      </c>
      <c r="C2" s="401" t="s">
        <v>371</v>
      </c>
      <c r="D2" s="402" t="s">
        <v>8</v>
      </c>
      <c r="E2" s="402" t="s">
        <v>287</v>
      </c>
      <c r="F2" s="403" t="s">
        <v>9</v>
      </c>
      <c r="G2" s="375" t="s">
        <v>10</v>
      </c>
      <c r="H2" s="403" t="s">
        <v>11</v>
      </c>
    </row>
    <row r="3" spans="1:8" ht="58" x14ac:dyDescent="0.3">
      <c r="A3" s="400">
        <v>4.0999999999999996</v>
      </c>
      <c r="B3" s="400" t="s">
        <v>7</v>
      </c>
      <c r="C3" s="401" t="s">
        <v>372</v>
      </c>
      <c r="D3" s="402" t="s">
        <v>12</v>
      </c>
      <c r="E3" s="402" t="s">
        <v>287</v>
      </c>
      <c r="F3" s="403" t="s">
        <v>9</v>
      </c>
      <c r="G3" s="375" t="s">
        <v>10</v>
      </c>
      <c r="H3" s="403" t="s">
        <v>11</v>
      </c>
    </row>
    <row r="4" spans="1:8" ht="58" x14ac:dyDescent="0.3">
      <c r="A4" s="400">
        <v>4.0999999999999996</v>
      </c>
      <c r="B4" s="400" t="s">
        <v>7</v>
      </c>
      <c r="C4" s="401" t="s">
        <v>373</v>
      </c>
      <c r="D4" s="402" t="s">
        <v>13</v>
      </c>
      <c r="E4" s="402" t="s">
        <v>287</v>
      </c>
      <c r="F4" s="403" t="s">
        <v>9</v>
      </c>
      <c r="G4" s="375" t="s">
        <v>10</v>
      </c>
      <c r="H4" s="403" t="s">
        <v>11</v>
      </c>
    </row>
    <row r="5" spans="1:8" ht="58" x14ac:dyDescent="0.3">
      <c r="A5" s="400">
        <v>4.0999999999999996</v>
      </c>
      <c r="B5" s="400" t="s">
        <v>7</v>
      </c>
      <c r="C5" s="401" t="s">
        <v>374</v>
      </c>
      <c r="D5" s="402" t="s">
        <v>14</v>
      </c>
      <c r="E5" s="402" t="s">
        <v>287</v>
      </c>
      <c r="F5" s="403" t="s">
        <v>9</v>
      </c>
      <c r="G5" s="375" t="s">
        <v>10</v>
      </c>
      <c r="H5" s="403" t="s">
        <v>11</v>
      </c>
    </row>
    <row r="6" spans="1:8" ht="58" x14ac:dyDescent="0.3">
      <c r="A6" s="400">
        <v>4.0999999999999996</v>
      </c>
      <c r="B6" s="400" t="s">
        <v>7</v>
      </c>
      <c r="C6" s="401" t="s">
        <v>375</v>
      </c>
      <c r="D6" s="402" t="s">
        <v>15</v>
      </c>
      <c r="E6" s="402" t="s">
        <v>287</v>
      </c>
      <c r="F6" s="403" t="s">
        <v>9</v>
      </c>
      <c r="G6" s="375" t="s">
        <v>10</v>
      </c>
      <c r="H6" s="403" t="s">
        <v>11</v>
      </c>
    </row>
    <row r="7" spans="1:8" ht="58" x14ac:dyDescent="0.3">
      <c r="A7" s="400">
        <v>4.0999999999999996</v>
      </c>
      <c r="B7" s="400" t="s">
        <v>7</v>
      </c>
      <c r="C7" s="401" t="s">
        <v>376</v>
      </c>
      <c r="D7" s="402" t="s">
        <v>16</v>
      </c>
      <c r="E7" s="402" t="s">
        <v>287</v>
      </c>
      <c r="F7" s="403" t="s">
        <v>9</v>
      </c>
      <c r="G7" s="375" t="s">
        <v>10</v>
      </c>
      <c r="H7" s="403" t="s">
        <v>11</v>
      </c>
    </row>
    <row r="8" spans="1:8" ht="58" x14ac:dyDescent="0.3">
      <c r="A8" s="400">
        <v>4.0999999999999996</v>
      </c>
      <c r="B8" s="400" t="s">
        <v>7</v>
      </c>
      <c r="C8" s="401" t="s">
        <v>377</v>
      </c>
      <c r="D8" s="402" t="s">
        <v>17</v>
      </c>
      <c r="E8" s="402" t="s">
        <v>287</v>
      </c>
      <c r="F8" s="403" t="s">
        <v>9</v>
      </c>
      <c r="G8" s="375" t="s">
        <v>10</v>
      </c>
      <c r="H8" s="403" t="s">
        <v>11</v>
      </c>
    </row>
    <row r="9" spans="1:8" ht="58" x14ac:dyDescent="0.3">
      <c r="A9" s="400">
        <v>4.0999999999999996</v>
      </c>
      <c r="B9" s="400" t="s">
        <v>7</v>
      </c>
      <c r="C9" s="401" t="s">
        <v>378</v>
      </c>
      <c r="D9" s="402" t="s">
        <v>18</v>
      </c>
      <c r="E9" s="402" t="s">
        <v>287</v>
      </c>
      <c r="F9" s="403" t="s">
        <v>9</v>
      </c>
      <c r="G9" s="375" t="s">
        <v>10</v>
      </c>
      <c r="H9" s="403" t="s">
        <v>11</v>
      </c>
    </row>
    <row r="10" spans="1:8" ht="58" x14ac:dyDescent="0.3">
      <c r="A10" s="400">
        <v>4.0999999999999996</v>
      </c>
      <c r="B10" s="400" t="s">
        <v>7</v>
      </c>
      <c r="C10" s="401" t="s">
        <v>379</v>
      </c>
      <c r="D10" s="402" t="s">
        <v>19</v>
      </c>
      <c r="E10" s="402" t="s">
        <v>287</v>
      </c>
      <c r="F10" s="403" t="s">
        <v>43</v>
      </c>
      <c r="G10" s="375" t="s">
        <v>10</v>
      </c>
      <c r="H10" s="403" t="s">
        <v>11</v>
      </c>
    </row>
    <row r="11" spans="1:8" ht="58" x14ac:dyDescent="0.3">
      <c r="A11" s="400">
        <v>4.0999999999999996</v>
      </c>
      <c r="B11" s="400" t="s">
        <v>7</v>
      </c>
      <c r="C11" s="401" t="s">
        <v>380</v>
      </c>
      <c r="D11" s="402" t="s">
        <v>20</v>
      </c>
      <c r="E11" s="402" t="s">
        <v>287</v>
      </c>
      <c r="F11" s="403" t="s">
        <v>9</v>
      </c>
      <c r="G11" s="375" t="s">
        <v>10</v>
      </c>
      <c r="H11" s="403" t="s">
        <v>11</v>
      </c>
    </row>
    <row r="12" spans="1:8" x14ac:dyDescent="0.3">
      <c r="A12" s="403">
        <v>4.2</v>
      </c>
      <c r="B12" s="400" t="s">
        <v>21</v>
      </c>
      <c r="C12" s="404" t="s">
        <v>381</v>
      </c>
      <c r="D12" s="402" t="s">
        <v>22</v>
      </c>
      <c r="E12" s="402" t="s">
        <v>287</v>
      </c>
      <c r="F12" s="403" t="s">
        <v>23</v>
      </c>
      <c r="G12" s="375" t="s">
        <v>10</v>
      </c>
      <c r="H12" s="403" t="s">
        <v>11</v>
      </c>
    </row>
    <row r="13" spans="1:8" ht="43.5" x14ac:dyDescent="0.3">
      <c r="A13" s="402">
        <v>4.3</v>
      </c>
      <c r="B13" s="400" t="s">
        <v>24</v>
      </c>
      <c r="C13" s="405" t="s">
        <v>492</v>
      </c>
      <c r="D13" s="402" t="s">
        <v>25</v>
      </c>
      <c r="E13" s="402" t="s">
        <v>26</v>
      </c>
      <c r="F13" s="403" t="s">
        <v>9</v>
      </c>
      <c r="G13" s="375" t="s">
        <v>635</v>
      </c>
      <c r="H13" s="403" t="s">
        <v>11</v>
      </c>
    </row>
    <row r="14" spans="1:8" ht="43.5" x14ac:dyDescent="0.3">
      <c r="A14" s="402">
        <v>4.3</v>
      </c>
      <c r="B14" s="400" t="s">
        <v>24</v>
      </c>
      <c r="C14" s="405" t="s">
        <v>493</v>
      </c>
      <c r="D14" s="402" t="s">
        <v>27</v>
      </c>
      <c r="E14" s="402" t="s">
        <v>26</v>
      </c>
      <c r="F14" s="403" t="s">
        <v>9</v>
      </c>
      <c r="G14" s="375" t="s">
        <v>635</v>
      </c>
      <c r="H14" s="403" t="s">
        <v>11</v>
      </c>
    </row>
    <row r="15" spans="1:8" ht="43.5" x14ac:dyDescent="0.3">
      <c r="A15" s="402">
        <v>4.3</v>
      </c>
      <c r="B15" s="400" t="s">
        <v>24</v>
      </c>
      <c r="C15" s="405" t="s">
        <v>494</v>
      </c>
      <c r="D15" s="402" t="s">
        <v>28</v>
      </c>
      <c r="E15" s="402" t="s">
        <v>26</v>
      </c>
      <c r="F15" s="403" t="s">
        <v>9</v>
      </c>
      <c r="G15" s="375" t="s">
        <v>635</v>
      </c>
      <c r="H15" s="403" t="s">
        <v>11</v>
      </c>
    </row>
    <row r="16" spans="1:8" ht="43.5" x14ac:dyDescent="0.3">
      <c r="A16" s="402">
        <v>4.3</v>
      </c>
      <c r="B16" s="400" t="s">
        <v>24</v>
      </c>
      <c r="C16" s="405" t="s">
        <v>495</v>
      </c>
      <c r="D16" s="402" t="s">
        <v>29</v>
      </c>
      <c r="E16" s="402" t="s">
        <v>26</v>
      </c>
      <c r="F16" s="403" t="s">
        <v>9</v>
      </c>
      <c r="G16" s="375" t="s">
        <v>635</v>
      </c>
      <c r="H16" s="403" t="s">
        <v>11</v>
      </c>
    </row>
    <row r="17" spans="1:8" ht="43.5" x14ac:dyDescent="0.3">
      <c r="A17" s="402">
        <v>4.3</v>
      </c>
      <c r="B17" s="400" t="s">
        <v>24</v>
      </c>
      <c r="C17" s="405" t="s">
        <v>496</v>
      </c>
      <c r="D17" s="402" t="s">
        <v>30</v>
      </c>
      <c r="E17" s="402" t="s">
        <v>26</v>
      </c>
      <c r="F17" s="403" t="s">
        <v>9</v>
      </c>
      <c r="G17" s="375" t="s">
        <v>635</v>
      </c>
      <c r="H17" s="403" t="s">
        <v>11</v>
      </c>
    </row>
    <row r="18" spans="1:8" ht="43.5" x14ac:dyDescent="0.3">
      <c r="A18" s="402">
        <v>4.3</v>
      </c>
      <c r="B18" s="400" t="s">
        <v>24</v>
      </c>
      <c r="C18" s="405" t="s">
        <v>497</v>
      </c>
      <c r="D18" s="402" t="s">
        <v>31</v>
      </c>
      <c r="E18" s="402" t="s">
        <v>26</v>
      </c>
      <c r="F18" s="403" t="s">
        <v>9</v>
      </c>
      <c r="G18" s="375" t="s">
        <v>635</v>
      </c>
      <c r="H18" s="403" t="s">
        <v>11</v>
      </c>
    </row>
    <row r="19" spans="1:8" ht="43.5" x14ac:dyDescent="0.3">
      <c r="A19" s="402">
        <v>4.3</v>
      </c>
      <c r="B19" s="400" t="s">
        <v>24</v>
      </c>
      <c r="C19" s="405" t="s">
        <v>498</v>
      </c>
      <c r="D19" s="402" t="s">
        <v>32</v>
      </c>
      <c r="E19" s="402" t="s">
        <v>26</v>
      </c>
      <c r="F19" s="403" t="s">
        <v>9</v>
      </c>
      <c r="G19" s="375" t="s">
        <v>635</v>
      </c>
      <c r="H19" s="403" t="s">
        <v>11</v>
      </c>
    </row>
    <row r="20" spans="1:8" ht="43.5" x14ac:dyDescent="0.3">
      <c r="A20" s="402">
        <v>4.3</v>
      </c>
      <c r="B20" s="400" t="s">
        <v>24</v>
      </c>
      <c r="C20" s="405" t="s">
        <v>499</v>
      </c>
      <c r="D20" s="402" t="s">
        <v>33</v>
      </c>
      <c r="E20" s="402" t="s">
        <v>26</v>
      </c>
      <c r="F20" s="403" t="s">
        <v>9</v>
      </c>
      <c r="G20" s="375" t="s">
        <v>635</v>
      </c>
      <c r="H20" s="403" t="s">
        <v>11</v>
      </c>
    </row>
    <row r="21" spans="1:8" ht="43.5" x14ac:dyDescent="0.3">
      <c r="A21" s="402">
        <v>4.3</v>
      </c>
      <c r="B21" s="400" t="s">
        <v>24</v>
      </c>
      <c r="C21" s="405" t="s">
        <v>500</v>
      </c>
      <c r="D21" s="402" t="s">
        <v>34</v>
      </c>
      <c r="E21" s="402" t="s">
        <v>26</v>
      </c>
      <c r="F21" s="403" t="s">
        <v>9</v>
      </c>
      <c r="G21" s="375" t="s">
        <v>635</v>
      </c>
      <c r="H21" s="403" t="s">
        <v>11</v>
      </c>
    </row>
    <row r="22" spans="1:8" ht="43.5" x14ac:dyDescent="0.3">
      <c r="A22" s="402">
        <v>4.3</v>
      </c>
      <c r="B22" s="400" t="s">
        <v>24</v>
      </c>
      <c r="C22" s="405" t="s">
        <v>501</v>
      </c>
      <c r="D22" s="402" t="s">
        <v>35</v>
      </c>
      <c r="E22" s="402" t="s">
        <v>26</v>
      </c>
      <c r="F22" s="403" t="s">
        <v>9</v>
      </c>
      <c r="G22" s="375" t="s">
        <v>635</v>
      </c>
      <c r="H22" s="403" t="s">
        <v>11</v>
      </c>
    </row>
    <row r="23" spans="1:8" ht="43.5" x14ac:dyDescent="0.3">
      <c r="A23" s="402">
        <v>4.3</v>
      </c>
      <c r="B23" s="400" t="s">
        <v>24</v>
      </c>
      <c r="C23" s="405" t="s">
        <v>502</v>
      </c>
      <c r="D23" s="402" t="s">
        <v>36</v>
      </c>
      <c r="E23" s="402" t="s">
        <v>26</v>
      </c>
      <c r="F23" s="403" t="s">
        <v>9</v>
      </c>
      <c r="G23" s="375" t="s">
        <v>635</v>
      </c>
      <c r="H23" s="403" t="s">
        <v>11</v>
      </c>
    </row>
    <row r="24" spans="1:8" ht="43.5" x14ac:dyDescent="0.3">
      <c r="A24" s="402">
        <v>4.3</v>
      </c>
      <c r="B24" s="400" t="s">
        <v>24</v>
      </c>
      <c r="C24" s="405" t="s">
        <v>503</v>
      </c>
      <c r="D24" s="402" t="s">
        <v>37</v>
      </c>
      <c r="E24" s="402" t="s">
        <v>26</v>
      </c>
      <c r="F24" s="403" t="s">
        <v>9</v>
      </c>
      <c r="G24" s="375" t="s">
        <v>635</v>
      </c>
      <c r="H24" s="403" t="s">
        <v>11</v>
      </c>
    </row>
    <row r="25" spans="1:8" ht="43.5" x14ac:dyDescent="0.3">
      <c r="A25" s="402">
        <v>4.3</v>
      </c>
      <c r="B25" s="400" t="s">
        <v>24</v>
      </c>
      <c r="C25" s="405" t="s">
        <v>504</v>
      </c>
      <c r="D25" s="402" t="s">
        <v>703</v>
      </c>
      <c r="E25" s="402" t="s">
        <v>26</v>
      </c>
      <c r="F25" s="403" t="s">
        <v>9</v>
      </c>
      <c r="G25" s="375" t="s">
        <v>635</v>
      </c>
      <c r="H25" s="403" t="s">
        <v>11</v>
      </c>
    </row>
    <row r="26" spans="1:8" ht="43.5" x14ac:dyDescent="0.3">
      <c r="A26" s="402">
        <v>4.3</v>
      </c>
      <c r="B26" s="400" t="s">
        <v>24</v>
      </c>
      <c r="C26" s="405" t="s">
        <v>505</v>
      </c>
      <c r="D26" s="402" t="s">
        <v>38</v>
      </c>
      <c r="E26" s="402" t="s">
        <v>26</v>
      </c>
      <c r="F26" s="403" t="s">
        <v>9</v>
      </c>
      <c r="G26" s="375" t="s">
        <v>635</v>
      </c>
      <c r="H26" s="403" t="s">
        <v>11</v>
      </c>
    </row>
    <row r="27" spans="1:8" ht="43.5" x14ac:dyDescent="0.3">
      <c r="A27" s="402">
        <v>4.3</v>
      </c>
      <c r="B27" s="400" t="s">
        <v>39</v>
      </c>
      <c r="C27" s="405" t="s">
        <v>506</v>
      </c>
      <c r="D27" s="402" t="s">
        <v>40</v>
      </c>
      <c r="E27" s="402" t="s">
        <v>26</v>
      </c>
      <c r="F27" s="403" t="s">
        <v>9</v>
      </c>
      <c r="G27" s="375" t="s">
        <v>635</v>
      </c>
      <c r="H27" s="403" t="s">
        <v>11</v>
      </c>
    </row>
    <row r="28" spans="1:8" ht="29" x14ac:dyDescent="0.3">
      <c r="A28" s="402">
        <v>4.4000000000000004</v>
      </c>
      <c r="B28" s="400" t="s">
        <v>41</v>
      </c>
      <c r="C28" s="405" t="s">
        <v>382</v>
      </c>
      <c r="D28" s="402" t="s">
        <v>42</v>
      </c>
      <c r="E28" s="402" t="s">
        <v>287</v>
      </c>
      <c r="F28" s="403" t="s">
        <v>43</v>
      </c>
      <c r="G28" s="375" t="s">
        <v>10</v>
      </c>
      <c r="H28" s="403" t="s">
        <v>11</v>
      </c>
    </row>
    <row r="29" spans="1:8" ht="29" x14ac:dyDescent="0.3">
      <c r="A29" s="402">
        <v>4.4000000000000004</v>
      </c>
      <c r="B29" s="400" t="s">
        <v>41</v>
      </c>
      <c r="C29" s="405" t="s">
        <v>383</v>
      </c>
      <c r="D29" s="402" t="s">
        <v>44</v>
      </c>
      <c r="E29" s="402" t="s">
        <v>287</v>
      </c>
      <c r="F29" s="403" t="s">
        <v>43</v>
      </c>
      <c r="G29" s="375" t="s">
        <v>10</v>
      </c>
      <c r="H29" s="403" t="s">
        <v>11</v>
      </c>
    </row>
    <row r="30" spans="1:8" ht="58" x14ac:dyDescent="0.3">
      <c r="A30" s="402">
        <v>4.4000000000000004</v>
      </c>
      <c r="B30" s="400" t="s">
        <v>41</v>
      </c>
      <c r="C30" s="405" t="s">
        <v>507</v>
      </c>
      <c r="D30" s="402" t="s">
        <v>46</v>
      </c>
      <c r="E30" s="402" t="s">
        <v>47</v>
      </c>
      <c r="F30" s="403" t="s">
        <v>23</v>
      </c>
      <c r="G30" s="375" t="s">
        <v>636</v>
      </c>
      <c r="H30" s="403" t="s">
        <v>48</v>
      </c>
    </row>
    <row r="31" spans="1:8" ht="29" x14ac:dyDescent="0.3">
      <c r="A31" s="402">
        <v>4.4000000000000004</v>
      </c>
      <c r="B31" s="400" t="s">
        <v>41</v>
      </c>
      <c r="C31" s="405" t="s">
        <v>384</v>
      </c>
      <c r="D31" s="402" t="s">
        <v>49</v>
      </c>
      <c r="E31" s="402" t="s">
        <v>287</v>
      </c>
      <c r="F31" s="403" t="s">
        <v>45</v>
      </c>
      <c r="G31" s="375" t="s">
        <v>10</v>
      </c>
      <c r="H31" s="403" t="s">
        <v>11</v>
      </c>
    </row>
    <row r="32" spans="1:8" ht="29" x14ac:dyDescent="0.3">
      <c r="A32" s="402">
        <v>4.4000000000000004</v>
      </c>
      <c r="B32" s="400" t="s">
        <v>41</v>
      </c>
      <c r="C32" s="405" t="s">
        <v>511</v>
      </c>
      <c r="D32" s="402" t="s">
        <v>50</v>
      </c>
      <c r="E32" s="402" t="s">
        <v>51</v>
      </c>
      <c r="F32" s="403" t="s">
        <v>9</v>
      </c>
      <c r="G32" s="375" t="s">
        <v>637</v>
      </c>
      <c r="H32" s="403" t="s">
        <v>11</v>
      </c>
    </row>
    <row r="33" spans="1:8" ht="58" x14ac:dyDescent="0.3">
      <c r="A33" s="402">
        <v>4.4000000000000004</v>
      </c>
      <c r="B33" s="400" t="s">
        <v>41</v>
      </c>
      <c r="C33" s="405" t="s">
        <v>508</v>
      </c>
      <c r="D33" s="402" t="s">
        <v>52</v>
      </c>
      <c r="E33" s="402" t="s">
        <v>47</v>
      </c>
      <c r="F33" s="403" t="s">
        <v>9</v>
      </c>
      <c r="G33" s="375" t="s">
        <v>636</v>
      </c>
      <c r="H33" s="403" t="s">
        <v>11</v>
      </c>
    </row>
    <row r="34" spans="1:8" ht="58" x14ac:dyDescent="0.3">
      <c r="A34" s="402">
        <v>4.4000000000000004</v>
      </c>
      <c r="B34" s="400" t="s">
        <v>41</v>
      </c>
      <c r="C34" s="405" t="s">
        <v>509</v>
      </c>
      <c r="D34" s="402" t="s">
        <v>53</v>
      </c>
      <c r="E34" s="402" t="s">
        <v>47</v>
      </c>
      <c r="F34" s="403" t="s">
        <v>9</v>
      </c>
      <c r="G34" s="375" t="s">
        <v>636</v>
      </c>
      <c r="H34" s="403" t="s">
        <v>11</v>
      </c>
    </row>
    <row r="35" spans="1:8" ht="29" x14ac:dyDescent="0.3">
      <c r="A35" s="402">
        <v>4.4000000000000004</v>
      </c>
      <c r="B35" s="400" t="s">
        <v>41</v>
      </c>
      <c r="C35" s="405" t="s">
        <v>385</v>
      </c>
      <c r="D35" s="402" t="s">
        <v>54</v>
      </c>
      <c r="E35" s="402" t="s">
        <v>287</v>
      </c>
      <c r="F35" s="403" t="s">
        <v>45</v>
      </c>
      <c r="G35" s="375" t="s">
        <v>10</v>
      </c>
      <c r="H35" s="403" t="s">
        <v>11</v>
      </c>
    </row>
    <row r="36" spans="1:8" ht="29" x14ac:dyDescent="0.3">
      <c r="A36" s="402">
        <v>4.4000000000000004</v>
      </c>
      <c r="B36" s="400" t="s">
        <v>41</v>
      </c>
      <c r="C36" s="405" t="s">
        <v>512</v>
      </c>
      <c r="D36" s="402" t="s">
        <v>55</v>
      </c>
      <c r="E36" s="402" t="s">
        <v>56</v>
      </c>
      <c r="F36" s="403" t="s">
        <v>9</v>
      </c>
      <c r="G36" s="375" t="s">
        <v>637</v>
      </c>
      <c r="H36" s="403" t="s">
        <v>11</v>
      </c>
    </row>
    <row r="37" spans="1:8" ht="58" x14ac:dyDescent="0.3">
      <c r="A37" s="402">
        <v>4.4000000000000004</v>
      </c>
      <c r="B37" s="400" t="s">
        <v>41</v>
      </c>
      <c r="C37" s="405" t="s">
        <v>510</v>
      </c>
      <c r="D37" s="402" t="s">
        <v>57</v>
      </c>
      <c r="E37" s="402" t="s">
        <v>47</v>
      </c>
      <c r="F37" s="403" t="s">
        <v>9</v>
      </c>
      <c r="G37" s="375" t="s">
        <v>636</v>
      </c>
      <c r="H37" s="403" t="s">
        <v>11</v>
      </c>
    </row>
    <row r="38" spans="1:8" ht="29" x14ac:dyDescent="0.3">
      <c r="A38" s="403">
        <v>5.0999999999999996</v>
      </c>
      <c r="B38" s="400" t="s">
        <v>58</v>
      </c>
      <c r="C38" s="404" t="s">
        <v>386</v>
      </c>
      <c r="D38" s="400" t="s">
        <v>59</v>
      </c>
      <c r="E38" s="402" t="s">
        <v>287</v>
      </c>
      <c r="F38" s="403" t="s">
        <v>43</v>
      </c>
      <c r="G38" s="375" t="s">
        <v>10</v>
      </c>
      <c r="H38" s="403" t="s">
        <v>60</v>
      </c>
    </row>
    <row r="39" spans="1:8" ht="43.5" x14ac:dyDescent="0.3">
      <c r="A39" s="403">
        <v>5.2</v>
      </c>
      <c r="B39" s="400" t="s">
        <v>61</v>
      </c>
      <c r="C39" s="404" t="s">
        <v>387</v>
      </c>
      <c r="D39" s="400" t="s">
        <v>61</v>
      </c>
      <c r="E39" s="402" t="s">
        <v>287</v>
      </c>
      <c r="F39" s="403" t="s">
        <v>43</v>
      </c>
      <c r="G39" s="375" t="s">
        <v>10</v>
      </c>
      <c r="H39" s="403" t="s">
        <v>60</v>
      </c>
    </row>
    <row r="40" spans="1:8" x14ac:dyDescent="0.3">
      <c r="A40" s="403">
        <v>5.3</v>
      </c>
      <c r="B40" s="400" t="s">
        <v>62</v>
      </c>
      <c r="C40" s="404" t="s">
        <v>388</v>
      </c>
      <c r="D40" s="402" t="s">
        <v>63</v>
      </c>
      <c r="E40" s="402" t="s">
        <v>287</v>
      </c>
      <c r="F40" s="403" t="s">
        <v>64</v>
      </c>
      <c r="G40" s="375" t="s">
        <v>10</v>
      </c>
      <c r="H40" s="403" t="s">
        <v>11</v>
      </c>
    </row>
    <row r="41" spans="1:8" x14ac:dyDescent="0.3">
      <c r="A41" s="403">
        <v>5.3</v>
      </c>
      <c r="B41" s="400" t="s">
        <v>62</v>
      </c>
      <c r="C41" s="404" t="s">
        <v>389</v>
      </c>
      <c r="D41" s="402" t="s">
        <v>65</v>
      </c>
      <c r="E41" s="402" t="s">
        <v>287</v>
      </c>
      <c r="F41" s="403" t="s">
        <v>43</v>
      </c>
      <c r="G41" s="375" t="s">
        <v>10</v>
      </c>
      <c r="H41" s="403" t="s">
        <v>11</v>
      </c>
    </row>
    <row r="42" spans="1:8" x14ac:dyDescent="0.3">
      <c r="A42" s="403">
        <v>5.3</v>
      </c>
      <c r="B42" s="400" t="s">
        <v>62</v>
      </c>
      <c r="C42" s="404" t="s">
        <v>390</v>
      </c>
      <c r="D42" s="402" t="s">
        <v>688</v>
      </c>
      <c r="E42" s="402" t="s">
        <v>287</v>
      </c>
      <c r="F42" s="403" t="s">
        <v>45</v>
      </c>
      <c r="G42" s="375" t="s">
        <v>10</v>
      </c>
      <c r="H42" s="403" t="s">
        <v>11</v>
      </c>
    </row>
    <row r="43" spans="1:8" ht="29" x14ac:dyDescent="0.3">
      <c r="A43" s="403">
        <v>5.3</v>
      </c>
      <c r="B43" s="400" t="s">
        <v>62</v>
      </c>
      <c r="C43" s="404" t="s">
        <v>391</v>
      </c>
      <c r="D43" s="402" t="s">
        <v>67</v>
      </c>
      <c r="E43" s="402" t="s">
        <v>287</v>
      </c>
      <c r="F43" s="403" t="s">
        <v>45</v>
      </c>
      <c r="G43" s="375" t="s">
        <v>10</v>
      </c>
      <c r="H43" s="403" t="s">
        <v>68</v>
      </c>
    </row>
    <row r="44" spans="1:8" ht="58" x14ac:dyDescent="0.3">
      <c r="A44" s="403">
        <v>6.1</v>
      </c>
      <c r="B44" s="400" t="s">
        <v>69</v>
      </c>
      <c r="C44" s="404" t="s">
        <v>513</v>
      </c>
      <c r="D44" s="403" t="s">
        <v>70</v>
      </c>
      <c r="E44" s="403" t="s">
        <v>71</v>
      </c>
      <c r="F44" s="403" t="s">
        <v>9</v>
      </c>
      <c r="G44" s="375" t="s">
        <v>638</v>
      </c>
      <c r="H44" s="403" t="s">
        <v>11</v>
      </c>
    </row>
    <row r="45" spans="1:8" ht="101.5" x14ac:dyDescent="0.3">
      <c r="A45" s="403">
        <v>6.2</v>
      </c>
      <c r="B45" s="400" t="s">
        <v>72</v>
      </c>
      <c r="C45" s="404" t="s">
        <v>514</v>
      </c>
      <c r="D45" s="403" t="s">
        <v>73</v>
      </c>
      <c r="E45" s="403" t="s">
        <v>74</v>
      </c>
      <c r="F45" s="403" t="s">
        <v>9</v>
      </c>
      <c r="G45" s="375" t="s">
        <v>639</v>
      </c>
      <c r="H45" s="403" t="s">
        <v>11</v>
      </c>
    </row>
    <row r="46" spans="1:8" ht="101.5" x14ac:dyDescent="0.3">
      <c r="A46" s="403">
        <v>6.2</v>
      </c>
      <c r="B46" s="400" t="s">
        <v>72</v>
      </c>
      <c r="C46" s="404" t="s">
        <v>515</v>
      </c>
      <c r="D46" s="403" t="s">
        <v>75</v>
      </c>
      <c r="E46" s="403" t="s">
        <v>74</v>
      </c>
      <c r="F46" s="403" t="s">
        <v>9</v>
      </c>
      <c r="G46" s="375" t="s">
        <v>639</v>
      </c>
      <c r="H46" s="403" t="s">
        <v>11</v>
      </c>
    </row>
    <row r="47" spans="1:8" ht="101.5" x14ac:dyDescent="0.3">
      <c r="A47" s="403">
        <v>6.2</v>
      </c>
      <c r="B47" s="400" t="s">
        <v>72</v>
      </c>
      <c r="C47" s="404" t="s">
        <v>516</v>
      </c>
      <c r="D47" s="403" t="s">
        <v>76</v>
      </c>
      <c r="E47" s="403" t="s">
        <v>74</v>
      </c>
      <c r="F47" s="403" t="s">
        <v>9</v>
      </c>
      <c r="G47" s="375" t="s">
        <v>639</v>
      </c>
      <c r="H47" s="403" t="s">
        <v>11</v>
      </c>
    </row>
    <row r="48" spans="1:8" ht="101.5" x14ac:dyDescent="0.3">
      <c r="A48" s="403">
        <v>6.2</v>
      </c>
      <c r="B48" s="400" t="s">
        <v>72</v>
      </c>
      <c r="C48" s="403" t="s">
        <v>517</v>
      </c>
      <c r="D48" s="403" t="s">
        <v>77</v>
      </c>
      <c r="E48" s="403" t="s">
        <v>74</v>
      </c>
      <c r="F48" s="403" t="s">
        <v>9</v>
      </c>
      <c r="G48" s="375" t="s">
        <v>639</v>
      </c>
      <c r="H48" s="403" t="s">
        <v>11</v>
      </c>
    </row>
    <row r="49" spans="1:8" ht="101.5" x14ac:dyDescent="0.3">
      <c r="A49" s="403">
        <v>6.2</v>
      </c>
      <c r="B49" s="400" t="s">
        <v>72</v>
      </c>
      <c r="C49" s="404" t="s">
        <v>518</v>
      </c>
      <c r="D49" s="403" t="s">
        <v>78</v>
      </c>
      <c r="E49" s="403" t="s">
        <v>74</v>
      </c>
      <c r="F49" s="403" t="s">
        <v>9</v>
      </c>
      <c r="G49" s="375" t="s">
        <v>639</v>
      </c>
      <c r="H49" s="403" t="s">
        <v>11</v>
      </c>
    </row>
    <row r="50" spans="1:8" ht="101.5" x14ac:dyDescent="0.3">
      <c r="A50" s="403">
        <v>6.2</v>
      </c>
      <c r="B50" s="400" t="s">
        <v>72</v>
      </c>
      <c r="C50" s="404" t="s">
        <v>519</v>
      </c>
      <c r="D50" s="403" t="s">
        <v>79</v>
      </c>
      <c r="E50" s="403" t="s">
        <v>74</v>
      </c>
      <c r="F50" s="403" t="s">
        <v>9</v>
      </c>
      <c r="G50" s="375" t="s">
        <v>639</v>
      </c>
      <c r="H50" s="403" t="s">
        <v>11</v>
      </c>
    </row>
    <row r="51" spans="1:8" ht="101.5" x14ac:dyDescent="0.3">
      <c r="A51" s="403">
        <v>6.2</v>
      </c>
      <c r="B51" s="400" t="s">
        <v>72</v>
      </c>
      <c r="C51" s="404" t="s">
        <v>520</v>
      </c>
      <c r="D51" s="403" t="s">
        <v>80</v>
      </c>
      <c r="E51" s="403" t="s">
        <v>74</v>
      </c>
      <c r="F51" s="403" t="s">
        <v>9</v>
      </c>
      <c r="G51" s="375" t="s">
        <v>639</v>
      </c>
      <c r="H51" s="403" t="s">
        <v>11</v>
      </c>
    </row>
    <row r="52" spans="1:8" ht="101.5" x14ac:dyDescent="0.3">
      <c r="A52" s="403">
        <v>6.2</v>
      </c>
      <c r="B52" s="400" t="s">
        <v>72</v>
      </c>
      <c r="C52" s="404" t="s">
        <v>521</v>
      </c>
      <c r="D52" s="403" t="s">
        <v>81</v>
      </c>
      <c r="E52" s="403" t="s">
        <v>74</v>
      </c>
      <c r="F52" s="403" t="s">
        <v>9</v>
      </c>
      <c r="G52" s="375" t="s">
        <v>639</v>
      </c>
      <c r="H52" s="403" t="s">
        <v>11</v>
      </c>
    </row>
    <row r="53" spans="1:8" ht="101.5" x14ac:dyDescent="0.3">
      <c r="A53" s="403">
        <v>6.2</v>
      </c>
      <c r="B53" s="400" t="s">
        <v>72</v>
      </c>
      <c r="C53" s="404" t="s">
        <v>522</v>
      </c>
      <c r="D53" s="403" t="s">
        <v>82</v>
      </c>
      <c r="E53" s="403" t="s">
        <v>74</v>
      </c>
      <c r="F53" s="403" t="s">
        <v>9</v>
      </c>
      <c r="G53" s="375" t="s">
        <v>639</v>
      </c>
      <c r="H53" s="403" t="s">
        <v>11</v>
      </c>
    </row>
    <row r="54" spans="1:8" ht="101.5" x14ac:dyDescent="0.3">
      <c r="A54" s="403">
        <v>6.2</v>
      </c>
      <c r="B54" s="400" t="s">
        <v>72</v>
      </c>
      <c r="C54" s="404" t="s">
        <v>523</v>
      </c>
      <c r="D54" s="403" t="s">
        <v>633</v>
      </c>
      <c r="E54" s="403" t="s">
        <v>74</v>
      </c>
      <c r="F54" s="403" t="s">
        <v>9</v>
      </c>
      <c r="G54" s="375" t="s">
        <v>639</v>
      </c>
      <c r="H54" s="403" t="s">
        <v>11</v>
      </c>
    </row>
    <row r="55" spans="1:8" ht="101.5" x14ac:dyDescent="0.3">
      <c r="A55" s="403">
        <v>6.2</v>
      </c>
      <c r="B55" s="400" t="s">
        <v>72</v>
      </c>
      <c r="C55" s="404" t="s">
        <v>524</v>
      </c>
      <c r="D55" s="403" t="s">
        <v>634</v>
      </c>
      <c r="E55" s="403" t="s">
        <v>74</v>
      </c>
      <c r="F55" s="403" t="s">
        <v>9</v>
      </c>
      <c r="G55" s="375" t="s">
        <v>639</v>
      </c>
      <c r="H55" s="403" t="s">
        <v>11</v>
      </c>
    </row>
    <row r="56" spans="1:8" ht="101.5" x14ac:dyDescent="0.3">
      <c r="A56" s="403">
        <v>6.2</v>
      </c>
      <c r="B56" s="400" t="s">
        <v>72</v>
      </c>
      <c r="C56" s="404" t="s">
        <v>525</v>
      </c>
      <c r="D56" s="403" t="s">
        <v>83</v>
      </c>
      <c r="E56" s="403" t="s">
        <v>74</v>
      </c>
      <c r="F56" s="403" t="s">
        <v>9</v>
      </c>
      <c r="G56" s="375" t="s">
        <v>639</v>
      </c>
      <c r="H56" s="403" t="s">
        <v>11</v>
      </c>
    </row>
    <row r="57" spans="1:8" ht="101.5" x14ac:dyDescent="0.3">
      <c r="A57" s="403">
        <v>6.2</v>
      </c>
      <c r="B57" s="400" t="s">
        <v>72</v>
      </c>
      <c r="C57" s="404" t="s">
        <v>526</v>
      </c>
      <c r="D57" s="403" t="s">
        <v>84</v>
      </c>
      <c r="E57" s="403" t="s">
        <v>74</v>
      </c>
      <c r="F57" s="403" t="s">
        <v>9</v>
      </c>
      <c r="G57" s="375" t="s">
        <v>639</v>
      </c>
      <c r="H57" s="403" t="s">
        <v>11</v>
      </c>
    </row>
    <row r="58" spans="1:8" ht="101.5" x14ac:dyDescent="0.3">
      <c r="A58" s="403">
        <v>6.2</v>
      </c>
      <c r="B58" s="400" t="s">
        <v>72</v>
      </c>
      <c r="C58" s="404" t="s">
        <v>527</v>
      </c>
      <c r="D58" s="403" t="s">
        <v>85</v>
      </c>
      <c r="E58" s="403" t="s">
        <v>74</v>
      </c>
      <c r="F58" s="403" t="s">
        <v>9</v>
      </c>
      <c r="G58" s="375" t="s">
        <v>639</v>
      </c>
      <c r="H58" s="403" t="s">
        <v>11</v>
      </c>
    </row>
    <row r="59" spans="1:8" ht="72.5" x14ac:dyDescent="0.3">
      <c r="A59" s="403">
        <v>6.2</v>
      </c>
      <c r="B59" s="400" t="s">
        <v>72</v>
      </c>
      <c r="C59" s="404" t="s">
        <v>528</v>
      </c>
      <c r="D59" s="403" t="s">
        <v>86</v>
      </c>
      <c r="E59" s="403" t="s">
        <v>87</v>
      </c>
      <c r="F59" s="403" t="s">
        <v>9</v>
      </c>
      <c r="G59" s="375" t="s">
        <v>639</v>
      </c>
      <c r="H59" s="403" t="s">
        <v>11</v>
      </c>
    </row>
    <row r="60" spans="1:8" ht="29" x14ac:dyDescent="0.3">
      <c r="A60" s="403">
        <v>6.3</v>
      </c>
      <c r="B60" s="400" t="s">
        <v>88</v>
      </c>
      <c r="C60" s="404" t="s">
        <v>392</v>
      </c>
      <c r="D60" s="400" t="s">
        <v>89</v>
      </c>
      <c r="E60" s="402" t="s">
        <v>287</v>
      </c>
      <c r="F60" s="403" t="s">
        <v>43</v>
      </c>
      <c r="G60" s="375" t="s">
        <v>10</v>
      </c>
      <c r="H60" s="403" t="s">
        <v>60</v>
      </c>
    </row>
    <row r="61" spans="1:8" ht="58" x14ac:dyDescent="0.3">
      <c r="A61" s="403">
        <v>6.4</v>
      </c>
      <c r="B61" s="400" t="s">
        <v>90</v>
      </c>
      <c r="C61" s="406" t="s">
        <v>393</v>
      </c>
      <c r="D61" s="403" t="s">
        <v>91</v>
      </c>
      <c r="E61" s="400"/>
      <c r="F61" s="403" t="s">
        <v>43</v>
      </c>
      <c r="G61" s="375" t="s">
        <v>10</v>
      </c>
      <c r="H61" s="403" t="s">
        <v>68</v>
      </c>
    </row>
    <row r="62" spans="1:8" ht="58" x14ac:dyDescent="0.3">
      <c r="A62" s="403">
        <v>6.4</v>
      </c>
      <c r="B62" s="400" t="s">
        <v>90</v>
      </c>
      <c r="C62" s="406" t="s">
        <v>394</v>
      </c>
      <c r="D62" s="403" t="s">
        <v>92</v>
      </c>
      <c r="E62" s="400"/>
      <c r="F62" s="400" t="s">
        <v>93</v>
      </c>
      <c r="G62" s="375" t="s">
        <v>10</v>
      </c>
      <c r="H62" s="403" t="s">
        <v>68</v>
      </c>
    </row>
    <row r="63" spans="1:8" ht="58" x14ac:dyDescent="0.3">
      <c r="A63" s="403">
        <v>6.4</v>
      </c>
      <c r="B63" s="400" t="s">
        <v>90</v>
      </c>
      <c r="C63" s="406" t="s">
        <v>395</v>
      </c>
      <c r="D63" s="403" t="s">
        <v>94</v>
      </c>
      <c r="E63" s="400"/>
      <c r="F63" s="403" t="s">
        <v>43</v>
      </c>
      <c r="G63" s="375" t="s">
        <v>10</v>
      </c>
      <c r="H63" s="403" t="s">
        <v>68</v>
      </c>
    </row>
    <row r="64" spans="1:8" ht="58" x14ac:dyDescent="0.3">
      <c r="A64" s="403">
        <v>6.4</v>
      </c>
      <c r="B64" s="400" t="s">
        <v>90</v>
      </c>
      <c r="C64" s="406" t="s">
        <v>396</v>
      </c>
      <c r="D64" s="403" t="s">
        <v>95</v>
      </c>
      <c r="E64" s="400"/>
      <c r="F64" s="400" t="s">
        <v>93</v>
      </c>
      <c r="G64" s="375" t="s">
        <v>10</v>
      </c>
      <c r="H64" s="403" t="s">
        <v>68</v>
      </c>
    </row>
    <row r="65" spans="1:8" ht="58" x14ac:dyDescent="0.3">
      <c r="A65" s="403">
        <v>6.4</v>
      </c>
      <c r="B65" s="400" t="s">
        <v>90</v>
      </c>
      <c r="C65" s="406" t="s">
        <v>397</v>
      </c>
      <c r="D65" s="403" t="s">
        <v>96</v>
      </c>
      <c r="E65" s="400"/>
      <c r="F65" s="403" t="s">
        <v>64</v>
      </c>
      <c r="G65" s="375" t="s">
        <v>10</v>
      </c>
      <c r="H65" s="403" t="s">
        <v>68</v>
      </c>
    </row>
    <row r="66" spans="1:8" ht="58" x14ac:dyDescent="0.3">
      <c r="A66" s="403">
        <v>6.4</v>
      </c>
      <c r="B66" s="400" t="s">
        <v>90</v>
      </c>
      <c r="C66" s="406" t="s">
        <v>398</v>
      </c>
      <c r="D66" s="403" t="s">
        <v>97</v>
      </c>
      <c r="E66" s="400"/>
      <c r="F66" s="400" t="s">
        <v>93</v>
      </c>
      <c r="G66" s="375" t="s">
        <v>10</v>
      </c>
      <c r="H66" s="403" t="s">
        <v>68</v>
      </c>
    </row>
    <row r="67" spans="1:8" ht="58" x14ac:dyDescent="0.3">
      <c r="A67" s="403">
        <v>6.4</v>
      </c>
      <c r="B67" s="400" t="s">
        <v>90</v>
      </c>
      <c r="C67" s="406" t="s">
        <v>399</v>
      </c>
      <c r="D67" s="403" t="s">
        <v>98</v>
      </c>
      <c r="E67" s="400"/>
      <c r="F67" s="403" t="s">
        <v>43</v>
      </c>
      <c r="G67" s="375" t="s">
        <v>10</v>
      </c>
      <c r="H67" s="403" t="s">
        <v>68</v>
      </c>
    </row>
    <row r="68" spans="1:8" ht="58" x14ac:dyDescent="0.3">
      <c r="A68" s="403">
        <v>6.4</v>
      </c>
      <c r="B68" s="400" t="s">
        <v>90</v>
      </c>
      <c r="C68" s="406" t="s">
        <v>400</v>
      </c>
      <c r="D68" s="403" t="s">
        <v>99</v>
      </c>
      <c r="E68" s="400"/>
      <c r="F68" s="400" t="s">
        <v>93</v>
      </c>
      <c r="G68" s="375" t="s">
        <v>10</v>
      </c>
      <c r="H68" s="403" t="s">
        <v>68</v>
      </c>
    </row>
    <row r="69" spans="1:8" ht="58" x14ac:dyDescent="0.3">
      <c r="A69" s="403">
        <v>6.4</v>
      </c>
      <c r="B69" s="400" t="s">
        <v>90</v>
      </c>
      <c r="C69" s="406" t="s">
        <v>401</v>
      </c>
      <c r="D69" s="403" t="s">
        <v>100</v>
      </c>
      <c r="E69" s="400"/>
      <c r="F69" s="403" t="s">
        <v>43</v>
      </c>
      <c r="G69" s="375" t="s">
        <v>10</v>
      </c>
      <c r="H69" s="403" t="s">
        <v>68</v>
      </c>
    </row>
    <row r="70" spans="1:8" ht="58" x14ac:dyDescent="0.3">
      <c r="A70" s="403">
        <v>6.4</v>
      </c>
      <c r="B70" s="400" t="s">
        <v>90</v>
      </c>
      <c r="C70" s="406" t="s">
        <v>402</v>
      </c>
      <c r="D70" s="403" t="s">
        <v>101</v>
      </c>
      <c r="E70" s="400"/>
      <c r="F70" s="400" t="s">
        <v>93</v>
      </c>
      <c r="G70" s="375" t="s">
        <v>10</v>
      </c>
      <c r="H70" s="403" t="s">
        <v>68</v>
      </c>
    </row>
    <row r="71" spans="1:8" ht="58" x14ac:dyDescent="0.3">
      <c r="A71" s="403">
        <v>6.4</v>
      </c>
      <c r="B71" s="400" t="s">
        <v>90</v>
      </c>
      <c r="C71" s="406" t="s">
        <v>403</v>
      </c>
      <c r="D71" s="403" t="s">
        <v>102</v>
      </c>
      <c r="E71" s="400"/>
      <c r="F71" s="403" t="s">
        <v>43</v>
      </c>
      <c r="G71" s="375" t="s">
        <v>10</v>
      </c>
      <c r="H71" s="403" t="s">
        <v>68</v>
      </c>
    </row>
    <row r="72" spans="1:8" ht="58" x14ac:dyDescent="0.3">
      <c r="A72" s="403">
        <v>6.4</v>
      </c>
      <c r="B72" s="400" t="s">
        <v>90</v>
      </c>
      <c r="C72" s="406" t="s">
        <v>404</v>
      </c>
      <c r="D72" s="403" t="s">
        <v>103</v>
      </c>
      <c r="E72" s="400"/>
      <c r="F72" s="400" t="s">
        <v>93</v>
      </c>
      <c r="G72" s="375" t="s">
        <v>10</v>
      </c>
      <c r="H72" s="403" t="s">
        <v>68</v>
      </c>
    </row>
    <row r="73" spans="1:8" ht="58" x14ac:dyDescent="0.3">
      <c r="A73" s="403">
        <v>6.4</v>
      </c>
      <c r="B73" s="400" t="s">
        <v>90</v>
      </c>
      <c r="C73" s="406" t="s">
        <v>405</v>
      </c>
      <c r="D73" s="375" t="s">
        <v>104</v>
      </c>
      <c r="E73" s="400"/>
      <c r="F73" s="403" t="s">
        <v>43</v>
      </c>
      <c r="G73" s="375" t="s">
        <v>10</v>
      </c>
      <c r="H73" s="403" t="s">
        <v>68</v>
      </c>
    </row>
    <row r="74" spans="1:8" ht="58" x14ac:dyDescent="0.3">
      <c r="A74" s="403">
        <v>6.4</v>
      </c>
      <c r="B74" s="400" t="s">
        <v>90</v>
      </c>
      <c r="C74" s="406" t="s">
        <v>406</v>
      </c>
      <c r="D74" s="403" t="s">
        <v>105</v>
      </c>
      <c r="E74" s="400"/>
      <c r="F74" s="403" t="s">
        <v>43</v>
      </c>
      <c r="G74" s="375" t="s">
        <v>10</v>
      </c>
      <c r="H74" s="403" t="s">
        <v>11</v>
      </c>
    </row>
    <row r="75" spans="1:8" ht="58" x14ac:dyDescent="0.3">
      <c r="A75" s="403">
        <v>6.4</v>
      </c>
      <c r="B75" s="400" t="s">
        <v>90</v>
      </c>
      <c r="C75" s="406" t="s">
        <v>407</v>
      </c>
      <c r="D75" s="403" t="s">
        <v>106</v>
      </c>
      <c r="E75" s="400"/>
      <c r="F75" s="400" t="s">
        <v>93</v>
      </c>
      <c r="G75" s="375" t="s">
        <v>10</v>
      </c>
      <c r="H75" s="403" t="s">
        <v>68</v>
      </c>
    </row>
    <row r="76" spans="1:8" ht="43.5" x14ac:dyDescent="0.3">
      <c r="A76" s="403">
        <v>6.5</v>
      </c>
      <c r="B76" s="400" t="s">
        <v>107</v>
      </c>
      <c r="C76" s="404" t="s">
        <v>408</v>
      </c>
      <c r="D76" s="402" t="s">
        <v>108</v>
      </c>
      <c r="E76" s="402" t="s">
        <v>287</v>
      </c>
      <c r="F76" s="403" t="s">
        <v>45</v>
      </c>
      <c r="G76" s="375" t="s">
        <v>10</v>
      </c>
      <c r="H76" s="403" t="s">
        <v>48</v>
      </c>
    </row>
    <row r="77" spans="1:8" ht="29" x14ac:dyDescent="0.3">
      <c r="A77" s="403">
        <v>6.5</v>
      </c>
      <c r="B77" s="400" t="s">
        <v>109</v>
      </c>
      <c r="C77" s="404" t="s">
        <v>409</v>
      </c>
      <c r="D77" s="402" t="s">
        <v>110</v>
      </c>
      <c r="E77" s="402" t="s">
        <v>287</v>
      </c>
      <c r="F77" s="403" t="s">
        <v>43</v>
      </c>
      <c r="G77" s="375" t="s">
        <v>10</v>
      </c>
      <c r="H77" s="403" t="s">
        <v>48</v>
      </c>
    </row>
    <row r="78" spans="1:8" ht="29" x14ac:dyDescent="0.3">
      <c r="A78" s="403">
        <v>6.5</v>
      </c>
      <c r="B78" s="400" t="s">
        <v>109</v>
      </c>
      <c r="C78" s="404" t="s">
        <v>410</v>
      </c>
      <c r="D78" s="402" t="s">
        <v>111</v>
      </c>
      <c r="E78" s="402" t="s">
        <v>287</v>
      </c>
      <c r="F78" s="403" t="s">
        <v>43</v>
      </c>
      <c r="G78" s="375" t="s">
        <v>10</v>
      </c>
      <c r="H78" s="403" t="s">
        <v>48</v>
      </c>
    </row>
    <row r="79" spans="1:8" ht="43.5" x14ac:dyDescent="0.3">
      <c r="A79" s="403">
        <v>6.5</v>
      </c>
      <c r="B79" s="400" t="s">
        <v>107</v>
      </c>
      <c r="C79" s="404" t="s">
        <v>411</v>
      </c>
      <c r="D79" s="402" t="s">
        <v>112</v>
      </c>
      <c r="E79" s="402" t="s">
        <v>287</v>
      </c>
      <c r="F79" s="403" t="s">
        <v>45</v>
      </c>
      <c r="G79" s="375" t="s">
        <v>10</v>
      </c>
      <c r="H79" s="403" t="s">
        <v>48</v>
      </c>
    </row>
    <row r="80" spans="1:8" ht="43.5" x14ac:dyDescent="0.3">
      <c r="A80" s="403">
        <v>6.5</v>
      </c>
      <c r="B80" s="400" t="s">
        <v>107</v>
      </c>
      <c r="C80" s="404" t="s">
        <v>412</v>
      </c>
      <c r="D80" s="402" t="s">
        <v>113</v>
      </c>
      <c r="E80" s="402" t="s">
        <v>287</v>
      </c>
      <c r="F80" s="403" t="s">
        <v>64</v>
      </c>
      <c r="G80" s="375" t="s">
        <v>10</v>
      </c>
      <c r="H80" s="403" t="s">
        <v>48</v>
      </c>
    </row>
    <row r="81" spans="1:8" ht="43.5" x14ac:dyDescent="0.3">
      <c r="A81" s="403">
        <v>6.5</v>
      </c>
      <c r="B81" s="400" t="s">
        <v>107</v>
      </c>
      <c r="C81" s="404" t="s">
        <v>413</v>
      </c>
      <c r="D81" s="402" t="s">
        <v>114</v>
      </c>
      <c r="E81" s="402" t="s">
        <v>287</v>
      </c>
      <c r="F81" s="403" t="s">
        <v>9</v>
      </c>
      <c r="G81" s="375" t="s">
        <v>10</v>
      </c>
      <c r="H81" s="403" t="s">
        <v>48</v>
      </c>
    </row>
    <row r="82" spans="1:8" ht="43.5" x14ac:dyDescent="0.3">
      <c r="A82" s="403">
        <v>6.5</v>
      </c>
      <c r="B82" s="400" t="s">
        <v>107</v>
      </c>
      <c r="C82" s="404" t="s">
        <v>414</v>
      </c>
      <c r="D82" s="402" t="s">
        <v>115</v>
      </c>
      <c r="E82" s="402" t="s">
        <v>287</v>
      </c>
      <c r="F82" s="403" t="s">
        <v>9</v>
      </c>
      <c r="G82" s="375" t="s">
        <v>10</v>
      </c>
      <c r="H82" s="403" t="s">
        <v>48</v>
      </c>
    </row>
    <row r="83" spans="1:8" ht="29" x14ac:dyDescent="0.3">
      <c r="A83" s="403">
        <v>6.6</v>
      </c>
      <c r="B83" s="400" t="s">
        <v>116</v>
      </c>
      <c r="C83" s="404" t="s">
        <v>415</v>
      </c>
      <c r="D83" s="402" t="s">
        <v>116</v>
      </c>
      <c r="E83" s="402" t="s">
        <v>287</v>
      </c>
      <c r="F83" s="403" t="s">
        <v>9</v>
      </c>
      <c r="G83" s="375" t="s">
        <v>10</v>
      </c>
      <c r="H83" s="403" t="s">
        <v>68</v>
      </c>
    </row>
    <row r="84" spans="1:8" ht="29" x14ac:dyDescent="0.3">
      <c r="A84" s="403">
        <v>6.7</v>
      </c>
      <c r="B84" s="400" t="s">
        <v>117</v>
      </c>
      <c r="C84" s="404" t="s">
        <v>416</v>
      </c>
      <c r="D84" s="402" t="s">
        <v>117</v>
      </c>
      <c r="E84" s="402" t="s">
        <v>287</v>
      </c>
      <c r="F84" s="403" t="s">
        <v>9</v>
      </c>
      <c r="G84" s="375" t="s">
        <v>10</v>
      </c>
      <c r="H84" s="403" t="s">
        <v>68</v>
      </c>
    </row>
    <row r="85" spans="1:8" ht="29" x14ac:dyDescent="0.3">
      <c r="A85" s="403">
        <v>6.8</v>
      </c>
      <c r="B85" s="400" t="s">
        <v>118</v>
      </c>
      <c r="C85" s="404" t="s">
        <v>417</v>
      </c>
      <c r="D85" s="403" t="s">
        <v>118</v>
      </c>
      <c r="E85" s="402" t="s">
        <v>287</v>
      </c>
      <c r="F85" s="403" t="s">
        <v>9</v>
      </c>
      <c r="G85" s="375" t="s">
        <v>10</v>
      </c>
      <c r="H85" s="403" t="s">
        <v>68</v>
      </c>
    </row>
    <row r="86" spans="1:8" x14ac:dyDescent="0.3">
      <c r="A86" s="403">
        <v>7.1</v>
      </c>
      <c r="B86" s="400" t="s">
        <v>119</v>
      </c>
      <c r="C86" s="404" t="s">
        <v>418</v>
      </c>
      <c r="D86" s="402" t="s">
        <v>120</v>
      </c>
      <c r="E86" s="402" t="s">
        <v>287</v>
      </c>
      <c r="F86" s="403" t="s">
        <v>43</v>
      </c>
      <c r="G86" s="375" t="s">
        <v>10</v>
      </c>
      <c r="H86" s="403" t="s">
        <v>11</v>
      </c>
    </row>
    <row r="87" spans="1:8" ht="29" x14ac:dyDescent="0.3">
      <c r="A87" s="403">
        <v>7.1</v>
      </c>
      <c r="B87" s="400" t="s">
        <v>119</v>
      </c>
      <c r="C87" s="404" t="s">
        <v>529</v>
      </c>
      <c r="D87" s="403" t="s">
        <v>121</v>
      </c>
      <c r="E87" s="403" t="s">
        <v>122</v>
      </c>
      <c r="F87" s="403" t="s">
        <v>9</v>
      </c>
      <c r="G87" s="375" t="s">
        <v>640</v>
      </c>
      <c r="H87" s="403" t="s">
        <v>11</v>
      </c>
    </row>
    <row r="88" spans="1:8" ht="29" x14ac:dyDescent="0.3">
      <c r="A88" s="403">
        <v>7.1</v>
      </c>
      <c r="B88" s="400" t="s">
        <v>119</v>
      </c>
      <c r="C88" s="404" t="s">
        <v>530</v>
      </c>
      <c r="D88" s="403" t="s">
        <v>123</v>
      </c>
      <c r="E88" s="403" t="s">
        <v>122</v>
      </c>
      <c r="F88" s="403" t="s">
        <v>9</v>
      </c>
      <c r="G88" s="375" t="s">
        <v>640</v>
      </c>
      <c r="H88" s="403" t="s">
        <v>11</v>
      </c>
    </row>
    <row r="89" spans="1:8" ht="29" x14ac:dyDescent="0.3">
      <c r="A89" s="403">
        <v>7.1</v>
      </c>
      <c r="B89" s="400" t="s">
        <v>119</v>
      </c>
      <c r="C89" s="404" t="s">
        <v>531</v>
      </c>
      <c r="D89" s="403" t="s">
        <v>124</v>
      </c>
      <c r="E89" s="403" t="s">
        <v>122</v>
      </c>
      <c r="F89" s="403" t="s">
        <v>9</v>
      </c>
      <c r="G89" s="375" t="s">
        <v>640</v>
      </c>
      <c r="H89" s="403" t="s">
        <v>11</v>
      </c>
    </row>
    <row r="90" spans="1:8" ht="29" x14ac:dyDescent="0.3">
      <c r="A90" s="403">
        <v>7.1</v>
      </c>
      <c r="B90" s="400" t="s">
        <v>119</v>
      </c>
      <c r="C90" s="404" t="s">
        <v>532</v>
      </c>
      <c r="D90" s="403" t="s">
        <v>125</v>
      </c>
      <c r="E90" s="403" t="s">
        <v>122</v>
      </c>
      <c r="F90" s="403" t="s">
        <v>9</v>
      </c>
      <c r="G90" s="375" t="s">
        <v>640</v>
      </c>
      <c r="H90" s="403" t="s">
        <v>11</v>
      </c>
    </row>
    <row r="91" spans="1:8" ht="43.5" x14ac:dyDescent="0.3">
      <c r="A91" s="403">
        <v>7.1</v>
      </c>
      <c r="B91" s="400" t="s">
        <v>119</v>
      </c>
      <c r="C91" s="404" t="s">
        <v>533</v>
      </c>
      <c r="D91" s="403" t="s">
        <v>126</v>
      </c>
      <c r="E91" s="403" t="s">
        <v>122</v>
      </c>
      <c r="F91" s="403" t="s">
        <v>9</v>
      </c>
      <c r="G91" s="375" t="s">
        <v>640</v>
      </c>
      <c r="H91" s="403" t="s">
        <v>11</v>
      </c>
    </row>
    <row r="92" spans="1:8" ht="29" x14ac:dyDescent="0.3">
      <c r="A92" s="403">
        <v>7.1</v>
      </c>
      <c r="B92" s="400" t="s">
        <v>119</v>
      </c>
      <c r="C92" s="404" t="s">
        <v>534</v>
      </c>
      <c r="D92" s="403" t="s">
        <v>127</v>
      </c>
      <c r="E92" s="403" t="s">
        <v>122</v>
      </c>
      <c r="F92" s="403" t="s">
        <v>9</v>
      </c>
      <c r="G92" s="375" t="s">
        <v>640</v>
      </c>
      <c r="H92" s="403" t="s">
        <v>11</v>
      </c>
    </row>
    <row r="93" spans="1:8" ht="43.5" x14ac:dyDescent="0.3">
      <c r="A93" s="403">
        <v>7.1</v>
      </c>
      <c r="B93" s="400" t="s">
        <v>119</v>
      </c>
      <c r="C93" s="404" t="s">
        <v>535</v>
      </c>
      <c r="D93" s="403" t="s">
        <v>128</v>
      </c>
      <c r="E93" s="403" t="s">
        <v>122</v>
      </c>
      <c r="F93" s="403" t="s">
        <v>9</v>
      </c>
      <c r="G93" s="375" t="s">
        <v>640</v>
      </c>
      <c r="H93" s="403" t="s">
        <v>11</v>
      </c>
    </row>
    <row r="94" spans="1:8" ht="29" x14ac:dyDescent="0.3">
      <c r="A94" s="403">
        <v>7.1</v>
      </c>
      <c r="B94" s="400" t="s">
        <v>119</v>
      </c>
      <c r="C94" s="404" t="s">
        <v>536</v>
      </c>
      <c r="D94" s="403" t="s">
        <v>129</v>
      </c>
      <c r="E94" s="403" t="s">
        <v>122</v>
      </c>
      <c r="F94" s="403" t="s">
        <v>9</v>
      </c>
      <c r="G94" s="375" t="s">
        <v>640</v>
      </c>
      <c r="H94" s="403" t="s">
        <v>11</v>
      </c>
    </row>
    <row r="95" spans="1:8" x14ac:dyDescent="0.3">
      <c r="A95" s="403">
        <v>7.1</v>
      </c>
      <c r="B95" s="400" t="s">
        <v>119</v>
      </c>
      <c r="C95" s="404" t="s">
        <v>419</v>
      </c>
      <c r="D95" s="402" t="s">
        <v>130</v>
      </c>
      <c r="E95" s="402" t="s">
        <v>287</v>
      </c>
      <c r="F95" s="403" t="s">
        <v>43</v>
      </c>
      <c r="G95" s="375" t="s">
        <v>10</v>
      </c>
      <c r="H95" s="403" t="s">
        <v>68</v>
      </c>
    </row>
    <row r="96" spans="1:8" ht="29" x14ac:dyDescent="0.3">
      <c r="A96" s="403">
        <v>7.1</v>
      </c>
      <c r="B96" s="400" t="s">
        <v>119</v>
      </c>
      <c r="C96" s="404" t="s">
        <v>420</v>
      </c>
      <c r="D96" s="402" t="s">
        <v>131</v>
      </c>
      <c r="E96" s="402" t="s">
        <v>287</v>
      </c>
      <c r="F96" s="403" t="s">
        <v>43</v>
      </c>
      <c r="G96" s="375" t="s">
        <v>10</v>
      </c>
      <c r="H96" s="403" t="s">
        <v>11</v>
      </c>
    </row>
    <row r="97" spans="1:8" ht="43.5" x14ac:dyDescent="0.3">
      <c r="A97" s="403">
        <v>7.2</v>
      </c>
      <c r="B97" s="400" t="s">
        <v>132</v>
      </c>
      <c r="C97" s="404" t="s">
        <v>421</v>
      </c>
      <c r="D97" s="402" t="s">
        <v>133</v>
      </c>
      <c r="E97" s="402" t="s">
        <v>287</v>
      </c>
      <c r="F97" s="403" t="s">
        <v>9</v>
      </c>
      <c r="G97" s="375" t="s">
        <v>10</v>
      </c>
      <c r="H97" s="403" t="s">
        <v>11</v>
      </c>
    </row>
    <row r="98" spans="1:8" ht="58" x14ac:dyDescent="0.3">
      <c r="A98" s="403">
        <v>7.3</v>
      </c>
      <c r="B98" s="400" t="s">
        <v>119</v>
      </c>
      <c r="C98" s="404" t="s">
        <v>537</v>
      </c>
      <c r="D98" s="403" t="s">
        <v>134</v>
      </c>
      <c r="E98" s="403" t="s">
        <v>135</v>
      </c>
      <c r="F98" s="403" t="s">
        <v>9</v>
      </c>
      <c r="G98" s="375" t="s">
        <v>641</v>
      </c>
      <c r="H98" s="403" t="s">
        <v>68</v>
      </c>
    </row>
    <row r="99" spans="1:8" ht="43.5" x14ac:dyDescent="0.3">
      <c r="A99" s="403">
        <v>7.3</v>
      </c>
      <c r="B99" s="400" t="s">
        <v>119</v>
      </c>
      <c r="C99" s="404" t="s">
        <v>422</v>
      </c>
      <c r="D99" s="403" t="s">
        <v>136</v>
      </c>
      <c r="E99" s="402" t="s">
        <v>287</v>
      </c>
      <c r="F99" s="403" t="s">
        <v>45</v>
      </c>
      <c r="G99" s="375" t="s">
        <v>10</v>
      </c>
      <c r="H99" s="403" t="s">
        <v>68</v>
      </c>
    </row>
    <row r="100" spans="1:8" ht="29" x14ac:dyDescent="0.3">
      <c r="A100" s="403">
        <v>7.3</v>
      </c>
      <c r="B100" s="400" t="s">
        <v>119</v>
      </c>
      <c r="C100" s="404" t="s">
        <v>540</v>
      </c>
      <c r="D100" s="403" t="s">
        <v>137</v>
      </c>
      <c r="E100" s="403" t="s">
        <v>56</v>
      </c>
      <c r="F100" s="403" t="s">
        <v>9</v>
      </c>
      <c r="G100" s="375" t="s">
        <v>642</v>
      </c>
      <c r="H100" s="403" t="s">
        <v>68</v>
      </c>
    </row>
    <row r="101" spans="1:8" ht="58" x14ac:dyDescent="0.3">
      <c r="A101" s="403">
        <v>7.3</v>
      </c>
      <c r="B101" s="400" t="s">
        <v>119</v>
      </c>
      <c r="C101" s="404" t="s">
        <v>538</v>
      </c>
      <c r="D101" s="403" t="s">
        <v>1009</v>
      </c>
      <c r="E101" s="403" t="s">
        <v>135</v>
      </c>
      <c r="F101" s="403" t="s">
        <v>9</v>
      </c>
      <c r="G101" s="375" t="s">
        <v>641</v>
      </c>
      <c r="H101" s="403" t="s">
        <v>68</v>
      </c>
    </row>
    <row r="102" spans="1:8" ht="58" x14ac:dyDescent="0.3">
      <c r="A102" s="403">
        <v>7.3</v>
      </c>
      <c r="B102" s="400" t="s">
        <v>119</v>
      </c>
      <c r="C102" s="404" t="s">
        <v>539</v>
      </c>
      <c r="D102" s="403" t="s">
        <v>138</v>
      </c>
      <c r="E102" s="403" t="s">
        <v>135</v>
      </c>
      <c r="F102" s="403" t="s">
        <v>9</v>
      </c>
      <c r="G102" s="375" t="s">
        <v>641</v>
      </c>
      <c r="H102" s="403" t="s">
        <v>68</v>
      </c>
    </row>
    <row r="103" spans="1:8" ht="43.5" x14ac:dyDescent="0.3">
      <c r="A103" s="403">
        <v>7.3</v>
      </c>
      <c r="B103" s="400" t="s">
        <v>119</v>
      </c>
      <c r="C103" s="404" t="s">
        <v>542</v>
      </c>
      <c r="D103" s="403" t="s">
        <v>139</v>
      </c>
      <c r="E103" s="403" t="s">
        <v>140</v>
      </c>
      <c r="F103" s="403" t="s">
        <v>45</v>
      </c>
      <c r="G103" s="375" t="s">
        <v>643</v>
      </c>
      <c r="H103" s="403" t="s">
        <v>68</v>
      </c>
    </row>
    <row r="104" spans="1:8" ht="43.5" x14ac:dyDescent="0.3">
      <c r="A104" s="403">
        <v>7.3</v>
      </c>
      <c r="B104" s="400" t="s">
        <v>119</v>
      </c>
      <c r="C104" s="404" t="s">
        <v>541</v>
      </c>
      <c r="D104" s="403" t="s">
        <v>141</v>
      </c>
      <c r="E104" s="403" t="s">
        <v>56</v>
      </c>
      <c r="F104" s="403" t="s">
        <v>9</v>
      </c>
      <c r="G104" s="375" t="s">
        <v>642</v>
      </c>
      <c r="H104" s="403" t="s">
        <v>68</v>
      </c>
    </row>
    <row r="105" spans="1:8" ht="29" x14ac:dyDescent="0.3">
      <c r="A105" s="403">
        <v>12.1</v>
      </c>
      <c r="B105" s="400" t="s">
        <v>142</v>
      </c>
      <c r="C105" s="404" t="s">
        <v>423</v>
      </c>
      <c r="D105" s="402" t="s">
        <v>143</v>
      </c>
      <c r="E105" s="402" t="s">
        <v>287</v>
      </c>
      <c r="F105" s="403" t="s">
        <v>64</v>
      </c>
      <c r="G105" s="375" t="s">
        <v>10</v>
      </c>
      <c r="H105" s="403" t="s">
        <v>68</v>
      </c>
    </row>
    <row r="106" spans="1:8" ht="29" x14ac:dyDescent="0.3">
      <c r="A106" s="403">
        <v>12.1</v>
      </c>
      <c r="B106" s="400" t="s">
        <v>142</v>
      </c>
      <c r="C106" s="404" t="s">
        <v>424</v>
      </c>
      <c r="D106" s="402" t="s">
        <v>144</v>
      </c>
      <c r="E106" s="402" t="s">
        <v>287</v>
      </c>
      <c r="F106" s="403" t="s">
        <v>64</v>
      </c>
      <c r="G106" s="375" t="s">
        <v>10</v>
      </c>
      <c r="H106" s="403" t="s">
        <v>68</v>
      </c>
    </row>
    <row r="107" spans="1:8" ht="29" x14ac:dyDescent="0.3">
      <c r="A107" s="403">
        <v>12.1</v>
      </c>
      <c r="B107" s="400" t="s">
        <v>142</v>
      </c>
      <c r="C107" s="404" t="s">
        <v>425</v>
      </c>
      <c r="D107" s="402" t="s">
        <v>145</v>
      </c>
      <c r="E107" s="402" t="s">
        <v>287</v>
      </c>
      <c r="F107" s="403" t="s">
        <v>64</v>
      </c>
      <c r="G107" s="375" t="s">
        <v>10</v>
      </c>
      <c r="H107" s="403" t="s">
        <v>68</v>
      </c>
    </row>
    <row r="108" spans="1:8" ht="29" x14ac:dyDescent="0.3">
      <c r="A108" s="403">
        <v>12.2</v>
      </c>
      <c r="B108" s="400" t="s">
        <v>146</v>
      </c>
      <c r="C108" s="404" t="s">
        <v>426</v>
      </c>
      <c r="D108" s="402" t="s">
        <v>147</v>
      </c>
      <c r="E108" s="402" t="s">
        <v>287</v>
      </c>
      <c r="F108" s="403" t="s">
        <v>64</v>
      </c>
      <c r="G108" s="375" t="s">
        <v>10</v>
      </c>
      <c r="H108" s="403" t="s">
        <v>68</v>
      </c>
    </row>
    <row r="109" spans="1:8" ht="29" x14ac:dyDescent="0.3">
      <c r="A109" s="403">
        <v>12.2</v>
      </c>
      <c r="B109" s="400" t="s">
        <v>146</v>
      </c>
      <c r="C109" s="404" t="s">
        <v>427</v>
      </c>
      <c r="D109" s="402" t="s">
        <v>148</v>
      </c>
      <c r="E109" s="402" t="s">
        <v>287</v>
      </c>
      <c r="F109" s="403" t="s">
        <v>64</v>
      </c>
      <c r="G109" s="375" t="s">
        <v>10</v>
      </c>
      <c r="H109" s="403" t="s">
        <v>68</v>
      </c>
    </row>
    <row r="110" spans="1:8" ht="29" x14ac:dyDescent="0.3">
      <c r="A110" s="403">
        <v>12.2</v>
      </c>
      <c r="B110" s="400" t="s">
        <v>146</v>
      </c>
      <c r="C110" s="404" t="s">
        <v>428</v>
      </c>
      <c r="D110" s="402" t="s">
        <v>149</v>
      </c>
      <c r="E110" s="402" t="s">
        <v>287</v>
      </c>
      <c r="F110" s="403" t="s">
        <v>64</v>
      </c>
      <c r="G110" s="375" t="s">
        <v>10</v>
      </c>
      <c r="H110" s="403" t="s">
        <v>68</v>
      </c>
    </row>
    <row r="111" spans="1:8" x14ac:dyDescent="0.3">
      <c r="A111" s="403">
        <v>13.1</v>
      </c>
      <c r="B111" s="400" t="s">
        <v>150</v>
      </c>
      <c r="C111" s="404" t="s">
        <v>429</v>
      </c>
      <c r="D111" s="403" t="s">
        <v>151</v>
      </c>
      <c r="E111" s="402" t="s">
        <v>287</v>
      </c>
      <c r="F111" s="403" t="s">
        <v>43</v>
      </c>
      <c r="G111" s="375" t="s">
        <v>10</v>
      </c>
      <c r="H111" s="403" t="s">
        <v>152</v>
      </c>
    </row>
    <row r="112" spans="1:8" x14ac:dyDescent="0.3">
      <c r="A112" s="403">
        <v>13.1</v>
      </c>
      <c r="B112" s="400" t="s">
        <v>150</v>
      </c>
      <c r="C112" s="404" t="s">
        <v>430</v>
      </c>
      <c r="D112" s="403" t="s">
        <v>153</v>
      </c>
      <c r="E112" s="402" t="s">
        <v>287</v>
      </c>
      <c r="F112" s="403" t="s">
        <v>43</v>
      </c>
      <c r="G112" s="375" t="s">
        <v>10</v>
      </c>
      <c r="H112" s="403" t="s">
        <v>152</v>
      </c>
    </row>
    <row r="113" spans="1:8" x14ac:dyDescent="0.3">
      <c r="A113" s="403">
        <v>13.1</v>
      </c>
      <c r="B113" s="400" t="s">
        <v>150</v>
      </c>
      <c r="C113" s="404" t="s">
        <v>431</v>
      </c>
      <c r="D113" s="403" t="s">
        <v>154</v>
      </c>
      <c r="E113" s="402" t="s">
        <v>287</v>
      </c>
      <c r="F113" s="403" t="s">
        <v>43</v>
      </c>
      <c r="G113" s="375" t="s">
        <v>10</v>
      </c>
      <c r="H113" s="403" t="s">
        <v>152</v>
      </c>
    </row>
    <row r="114" spans="1:8" x14ac:dyDescent="0.3">
      <c r="A114" s="403">
        <v>13.1</v>
      </c>
      <c r="B114" s="400" t="s">
        <v>150</v>
      </c>
      <c r="C114" s="404" t="s">
        <v>432</v>
      </c>
      <c r="D114" s="403" t="s">
        <v>155</v>
      </c>
      <c r="E114" s="402" t="s">
        <v>156</v>
      </c>
      <c r="F114" s="403" t="s">
        <v>43</v>
      </c>
      <c r="G114" s="375" t="s">
        <v>10</v>
      </c>
      <c r="H114" s="403" t="s">
        <v>60</v>
      </c>
    </row>
    <row r="115" spans="1:8" ht="29" x14ac:dyDescent="0.3">
      <c r="A115" s="403">
        <v>13.1</v>
      </c>
      <c r="B115" s="400" t="s">
        <v>150</v>
      </c>
      <c r="C115" s="404" t="s">
        <v>433</v>
      </c>
      <c r="D115" s="403" t="s">
        <v>157</v>
      </c>
      <c r="E115" s="402" t="s">
        <v>156</v>
      </c>
      <c r="F115" s="403" t="s">
        <v>43</v>
      </c>
      <c r="G115" s="375" t="s">
        <v>10</v>
      </c>
      <c r="H115" s="403" t="s">
        <v>60</v>
      </c>
    </row>
    <row r="116" spans="1:8" ht="43.5" x14ac:dyDescent="0.3">
      <c r="A116" s="403">
        <v>14.1</v>
      </c>
      <c r="B116" s="400" t="s">
        <v>158</v>
      </c>
      <c r="C116" s="404" t="s">
        <v>434</v>
      </c>
      <c r="D116" s="402" t="s">
        <v>159</v>
      </c>
      <c r="E116" s="402" t="s">
        <v>287</v>
      </c>
      <c r="F116" s="403" t="s">
        <v>64</v>
      </c>
      <c r="G116" s="375" t="s">
        <v>10</v>
      </c>
      <c r="H116" s="403" t="s">
        <v>11</v>
      </c>
    </row>
    <row r="117" spans="1:8" ht="43.5" x14ac:dyDescent="0.3">
      <c r="A117" s="403">
        <v>14.1</v>
      </c>
      <c r="B117" s="400" t="s">
        <v>158</v>
      </c>
      <c r="C117" s="404" t="s">
        <v>435</v>
      </c>
      <c r="D117" s="402" t="s">
        <v>160</v>
      </c>
      <c r="E117" s="402" t="s">
        <v>287</v>
      </c>
      <c r="F117" s="403" t="s">
        <v>64</v>
      </c>
      <c r="G117" s="375" t="s">
        <v>10</v>
      </c>
      <c r="H117" s="403" t="s">
        <v>11</v>
      </c>
    </row>
    <row r="118" spans="1:8" ht="43.5" x14ac:dyDescent="0.3">
      <c r="A118" s="403">
        <v>14.1</v>
      </c>
      <c r="B118" s="400" t="s">
        <v>158</v>
      </c>
      <c r="C118" s="404" t="s">
        <v>436</v>
      </c>
      <c r="D118" s="402" t="s">
        <v>161</v>
      </c>
      <c r="E118" s="402" t="s">
        <v>287</v>
      </c>
      <c r="F118" s="403" t="s">
        <v>64</v>
      </c>
      <c r="G118" s="375" t="s">
        <v>10</v>
      </c>
      <c r="H118" s="403" t="s">
        <v>11</v>
      </c>
    </row>
    <row r="119" spans="1:8" ht="43.5" x14ac:dyDescent="0.3">
      <c r="A119" s="403">
        <v>14.1</v>
      </c>
      <c r="B119" s="400" t="s">
        <v>158</v>
      </c>
      <c r="C119" s="404" t="s">
        <v>437</v>
      </c>
      <c r="D119" s="402" t="s">
        <v>162</v>
      </c>
      <c r="E119" s="402" t="s">
        <v>287</v>
      </c>
      <c r="F119" s="403" t="s">
        <v>64</v>
      </c>
      <c r="G119" s="375" t="s">
        <v>10</v>
      </c>
      <c r="H119" s="403" t="s">
        <v>11</v>
      </c>
    </row>
    <row r="120" spans="1:8" ht="29" x14ac:dyDescent="0.3">
      <c r="A120" s="403">
        <v>15.1</v>
      </c>
      <c r="B120" s="400" t="s">
        <v>163</v>
      </c>
      <c r="C120" s="404" t="s">
        <v>438</v>
      </c>
      <c r="D120" s="402" t="s">
        <v>164</v>
      </c>
      <c r="E120" s="402" t="s">
        <v>287</v>
      </c>
      <c r="F120" s="403" t="s">
        <v>9</v>
      </c>
      <c r="G120" s="375" t="s">
        <v>10</v>
      </c>
      <c r="H120" s="403" t="s">
        <v>165</v>
      </c>
    </row>
    <row r="121" spans="1:8" ht="29" x14ac:dyDescent="0.3">
      <c r="A121" s="403">
        <v>15.1</v>
      </c>
      <c r="B121" s="400" t="s">
        <v>163</v>
      </c>
      <c r="C121" s="404" t="s">
        <v>439</v>
      </c>
      <c r="D121" s="402" t="s">
        <v>166</v>
      </c>
      <c r="E121" s="402" t="s">
        <v>287</v>
      </c>
      <c r="F121" s="403" t="s">
        <v>9</v>
      </c>
      <c r="G121" s="375" t="s">
        <v>10</v>
      </c>
      <c r="H121" s="403" t="s">
        <v>165</v>
      </c>
    </row>
    <row r="122" spans="1:8" ht="29" x14ac:dyDescent="0.3">
      <c r="A122" s="403">
        <v>15.2</v>
      </c>
      <c r="B122" s="400" t="s">
        <v>167</v>
      </c>
      <c r="C122" s="404" t="s">
        <v>440</v>
      </c>
      <c r="D122" s="402" t="s">
        <v>168</v>
      </c>
      <c r="E122" s="402" t="s">
        <v>287</v>
      </c>
      <c r="F122" s="403" t="s">
        <v>9</v>
      </c>
      <c r="G122" s="375" t="s">
        <v>10</v>
      </c>
      <c r="H122" s="403" t="s">
        <v>165</v>
      </c>
    </row>
    <row r="123" spans="1:8" ht="29" x14ac:dyDescent="0.3">
      <c r="A123" s="403">
        <v>15.2</v>
      </c>
      <c r="B123" s="400" t="s">
        <v>167</v>
      </c>
      <c r="C123" s="404" t="s">
        <v>441</v>
      </c>
      <c r="D123" s="402" t="s">
        <v>169</v>
      </c>
      <c r="E123" s="402" t="s">
        <v>287</v>
      </c>
      <c r="F123" s="403" t="s">
        <v>9</v>
      </c>
      <c r="G123" s="375" t="s">
        <v>10</v>
      </c>
      <c r="H123" s="403" t="s">
        <v>165</v>
      </c>
    </row>
    <row r="124" spans="1:8" ht="29" x14ac:dyDescent="0.3">
      <c r="A124" s="403">
        <v>15.2</v>
      </c>
      <c r="B124" s="400" t="s">
        <v>167</v>
      </c>
      <c r="C124" s="404" t="s">
        <v>442</v>
      </c>
      <c r="D124" s="402" t="s">
        <v>170</v>
      </c>
      <c r="E124" s="402" t="s">
        <v>287</v>
      </c>
      <c r="F124" s="403" t="s">
        <v>9</v>
      </c>
      <c r="G124" s="375" t="s">
        <v>10</v>
      </c>
      <c r="H124" s="403" t="s">
        <v>165</v>
      </c>
    </row>
    <row r="125" spans="1:8" ht="29" x14ac:dyDescent="0.3">
      <c r="A125" s="403">
        <v>15.2</v>
      </c>
      <c r="B125" s="400" t="s">
        <v>167</v>
      </c>
      <c r="C125" s="404" t="s">
        <v>443</v>
      </c>
      <c r="D125" s="402" t="s">
        <v>171</v>
      </c>
      <c r="E125" s="402" t="s">
        <v>287</v>
      </c>
      <c r="F125" s="403" t="s">
        <v>9</v>
      </c>
      <c r="G125" s="375" t="s">
        <v>10</v>
      </c>
      <c r="H125" s="403" t="s">
        <v>165</v>
      </c>
    </row>
    <row r="126" spans="1:8" ht="29" x14ac:dyDescent="0.3">
      <c r="A126" s="403">
        <v>15.2</v>
      </c>
      <c r="B126" s="400" t="s">
        <v>167</v>
      </c>
      <c r="C126" s="404" t="s">
        <v>444</v>
      </c>
      <c r="D126" s="402" t="s">
        <v>172</v>
      </c>
      <c r="E126" s="402" t="s">
        <v>287</v>
      </c>
      <c r="F126" s="403" t="s">
        <v>9</v>
      </c>
      <c r="G126" s="375" t="s">
        <v>10</v>
      </c>
      <c r="H126" s="403" t="s">
        <v>165</v>
      </c>
    </row>
    <row r="127" spans="1:8" x14ac:dyDescent="0.3">
      <c r="A127" s="403">
        <v>15.2</v>
      </c>
      <c r="B127" s="400" t="s">
        <v>167</v>
      </c>
      <c r="C127" s="404" t="s">
        <v>445</v>
      </c>
      <c r="D127" s="402" t="s">
        <v>173</v>
      </c>
      <c r="E127" s="402" t="s">
        <v>287</v>
      </c>
      <c r="F127" s="403" t="s">
        <v>43</v>
      </c>
      <c r="G127" s="375" t="s">
        <v>10</v>
      </c>
      <c r="H127" s="403" t="s">
        <v>165</v>
      </c>
    </row>
    <row r="128" spans="1:8" x14ac:dyDescent="0.3">
      <c r="A128" s="403">
        <v>15.2</v>
      </c>
      <c r="B128" s="400" t="s">
        <v>167</v>
      </c>
      <c r="C128" s="404" t="s">
        <v>446</v>
      </c>
      <c r="D128" s="402" t="s">
        <v>174</v>
      </c>
      <c r="E128" s="402" t="s">
        <v>287</v>
      </c>
      <c r="F128" s="403" t="s">
        <v>43</v>
      </c>
      <c r="G128" s="375" t="s">
        <v>10</v>
      </c>
      <c r="H128" s="403" t="s">
        <v>165</v>
      </c>
    </row>
    <row r="129" spans="1:8" x14ac:dyDescent="0.3">
      <c r="A129" s="403">
        <v>15.3</v>
      </c>
      <c r="B129" s="400" t="s">
        <v>175</v>
      </c>
      <c r="C129" s="404" t="s">
        <v>447</v>
      </c>
      <c r="D129" s="402" t="s">
        <v>176</v>
      </c>
      <c r="E129" s="402" t="s">
        <v>287</v>
      </c>
      <c r="F129" s="403" t="s">
        <v>64</v>
      </c>
      <c r="G129" s="375" t="s">
        <v>10</v>
      </c>
      <c r="H129" s="403" t="s">
        <v>165</v>
      </c>
    </row>
    <row r="130" spans="1:8" ht="29" x14ac:dyDescent="0.3">
      <c r="A130" s="403">
        <v>15.3</v>
      </c>
      <c r="B130" s="400" t="s">
        <v>175</v>
      </c>
      <c r="C130" s="404" t="s">
        <v>448</v>
      </c>
      <c r="D130" s="402" t="s">
        <v>177</v>
      </c>
      <c r="E130" s="402" t="s">
        <v>287</v>
      </c>
      <c r="F130" s="403" t="s">
        <v>64</v>
      </c>
      <c r="G130" s="375" t="s">
        <v>10</v>
      </c>
      <c r="H130" s="403" t="s">
        <v>165</v>
      </c>
    </row>
    <row r="131" spans="1:8" ht="58" x14ac:dyDescent="0.3">
      <c r="A131" s="403">
        <v>16.100000000000001</v>
      </c>
      <c r="B131" s="400" t="s">
        <v>178</v>
      </c>
      <c r="C131" s="404" t="s">
        <v>449</v>
      </c>
      <c r="D131" s="402" t="s">
        <v>179</v>
      </c>
      <c r="E131" s="402" t="s">
        <v>287</v>
      </c>
      <c r="F131" s="403" t="s">
        <v>9</v>
      </c>
      <c r="G131" s="375" t="s">
        <v>10</v>
      </c>
      <c r="H131" s="403" t="s">
        <v>11</v>
      </c>
    </row>
    <row r="132" spans="1:8" ht="58" x14ac:dyDescent="0.3">
      <c r="A132" s="403">
        <v>16.100000000000001</v>
      </c>
      <c r="B132" s="400" t="s">
        <v>178</v>
      </c>
      <c r="C132" s="404" t="s">
        <v>450</v>
      </c>
      <c r="D132" s="402" t="s">
        <v>180</v>
      </c>
      <c r="E132" s="402" t="s">
        <v>287</v>
      </c>
      <c r="F132" s="403" t="s">
        <v>9</v>
      </c>
      <c r="G132" s="375" t="s">
        <v>10</v>
      </c>
      <c r="H132" s="403" t="s">
        <v>11</v>
      </c>
    </row>
    <row r="133" spans="1:8" ht="29" x14ac:dyDescent="0.3">
      <c r="A133" s="403">
        <v>16.2</v>
      </c>
      <c r="B133" s="400" t="s">
        <v>181</v>
      </c>
      <c r="C133" s="404" t="s">
        <v>451</v>
      </c>
      <c r="D133" s="403" t="s">
        <v>182</v>
      </c>
      <c r="E133" s="402" t="s">
        <v>287</v>
      </c>
      <c r="F133" s="403" t="s">
        <v>64</v>
      </c>
      <c r="G133" s="375" t="s">
        <v>10</v>
      </c>
      <c r="H133" s="403" t="s">
        <v>11</v>
      </c>
    </row>
    <row r="134" spans="1:8" ht="29" x14ac:dyDescent="0.3">
      <c r="A134" s="403">
        <v>16.2</v>
      </c>
      <c r="B134" s="400" t="s">
        <v>181</v>
      </c>
      <c r="C134" s="404" t="s">
        <v>452</v>
      </c>
      <c r="D134" s="403" t="s">
        <v>183</v>
      </c>
      <c r="E134" s="402" t="s">
        <v>287</v>
      </c>
      <c r="F134" s="403" t="s">
        <v>64</v>
      </c>
      <c r="G134" s="375" t="s">
        <v>10</v>
      </c>
      <c r="H134" s="403" t="s">
        <v>11</v>
      </c>
    </row>
    <row r="135" spans="1:8" ht="29" x14ac:dyDescent="0.3">
      <c r="A135" s="403">
        <v>16.2</v>
      </c>
      <c r="B135" s="400" t="s">
        <v>181</v>
      </c>
      <c r="C135" s="404" t="s">
        <v>453</v>
      </c>
      <c r="D135" s="403" t="s">
        <v>184</v>
      </c>
      <c r="E135" s="402" t="s">
        <v>287</v>
      </c>
      <c r="F135" s="403" t="s">
        <v>64</v>
      </c>
      <c r="G135" s="375" t="s">
        <v>10</v>
      </c>
      <c r="H135" s="403" t="s">
        <v>11</v>
      </c>
    </row>
    <row r="136" spans="1:8" ht="29" x14ac:dyDescent="0.3">
      <c r="A136" s="403">
        <v>16.2</v>
      </c>
      <c r="B136" s="400" t="s">
        <v>181</v>
      </c>
      <c r="C136" s="404" t="s">
        <v>454</v>
      </c>
      <c r="D136" s="403" t="s">
        <v>185</v>
      </c>
      <c r="E136" s="402" t="s">
        <v>287</v>
      </c>
      <c r="F136" s="403" t="s">
        <v>64</v>
      </c>
      <c r="G136" s="375" t="s">
        <v>10</v>
      </c>
      <c r="H136" s="403" t="s">
        <v>11</v>
      </c>
    </row>
    <row r="137" spans="1:8" ht="29" x14ac:dyDescent="0.3">
      <c r="A137" s="403">
        <v>16.2</v>
      </c>
      <c r="B137" s="400" t="s">
        <v>181</v>
      </c>
      <c r="C137" s="404" t="s">
        <v>455</v>
      </c>
      <c r="D137" s="403" t="s">
        <v>186</v>
      </c>
      <c r="E137" s="402" t="s">
        <v>287</v>
      </c>
      <c r="F137" s="403" t="s">
        <v>64</v>
      </c>
      <c r="G137" s="375" t="s">
        <v>10</v>
      </c>
      <c r="H137" s="403" t="s">
        <v>11</v>
      </c>
    </row>
    <row r="138" spans="1:8" ht="29" x14ac:dyDescent="0.3">
      <c r="A138" s="403">
        <v>16.2</v>
      </c>
      <c r="B138" s="400" t="s">
        <v>181</v>
      </c>
      <c r="C138" s="404" t="s">
        <v>456</v>
      </c>
      <c r="D138" s="403" t="s">
        <v>187</v>
      </c>
      <c r="E138" s="402" t="s">
        <v>287</v>
      </c>
      <c r="F138" s="403" t="s">
        <v>64</v>
      </c>
      <c r="G138" s="375" t="s">
        <v>10</v>
      </c>
      <c r="H138" s="403" t="s">
        <v>11</v>
      </c>
    </row>
    <row r="139" spans="1:8" ht="29" x14ac:dyDescent="0.3">
      <c r="A139" s="403">
        <v>16.2</v>
      </c>
      <c r="B139" s="400" t="s">
        <v>181</v>
      </c>
      <c r="C139" s="404" t="s">
        <v>457</v>
      </c>
      <c r="D139" s="403" t="s">
        <v>188</v>
      </c>
      <c r="E139" s="402" t="s">
        <v>287</v>
      </c>
      <c r="F139" s="403" t="s">
        <v>64</v>
      </c>
      <c r="G139" s="375" t="s">
        <v>10</v>
      </c>
      <c r="H139" s="403" t="s">
        <v>11</v>
      </c>
    </row>
    <row r="140" spans="1:8" ht="43.5" x14ac:dyDescent="0.3">
      <c r="A140" s="403">
        <v>16.2</v>
      </c>
      <c r="B140" s="400" t="s">
        <v>181</v>
      </c>
      <c r="C140" s="404" t="s">
        <v>543</v>
      </c>
      <c r="D140" s="403" t="s">
        <v>189</v>
      </c>
      <c r="E140" s="403" t="s">
        <v>190</v>
      </c>
      <c r="F140" s="403" t="s">
        <v>64</v>
      </c>
      <c r="G140" s="375" t="s">
        <v>644</v>
      </c>
      <c r="H140" s="403" t="s">
        <v>11</v>
      </c>
    </row>
    <row r="141" spans="1:8" ht="29" x14ac:dyDescent="0.3">
      <c r="A141" s="403">
        <v>16.2</v>
      </c>
      <c r="B141" s="400" t="s">
        <v>181</v>
      </c>
      <c r="C141" s="404" t="s">
        <v>458</v>
      </c>
      <c r="D141" s="403" t="s">
        <v>191</v>
      </c>
      <c r="E141" s="402" t="s">
        <v>287</v>
      </c>
      <c r="F141" s="403" t="s">
        <v>192</v>
      </c>
      <c r="G141" s="375" t="s">
        <v>10</v>
      </c>
      <c r="H141" s="403" t="s">
        <v>11</v>
      </c>
    </row>
    <row r="142" spans="1:8" ht="29" x14ac:dyDescent="0.3">
      <c r="A142" s="403">
        <v>16.2</v>
      </c>
      <c r="B142" s="400" t="s">
        <v>181</v>
      </c>
      <c r="C142" s="404" t="s">
        <v>459</v>
      </c>
      <c r="D142" s="403" t="s">
        <v>193</v>
      </c>
      <c r="E142" s="402" t="s">
        <v>287</v>
      </c>
      <c r="F142" s="403" t="s">
        <v>64</v>
      </c>
      <c r="G142" s="375" t="s">
        <v>10</v>
      </c>
      <c r="H142" s="403" t="s">
        <v>11</v>
      </c>
    </row>
    <row r="143" spans="1:8" ht="29" x14ac:dyDescent="0.3">
      <c r="A143" s="403">
        <v>16.2</v>
      </c>
      <c r="B143" s="400" t="s">
        <v>181</v>
      </c>
      <c r="C143" s="404" t="s">
        <v>460</v>
      </c>
      <c r="D143" s="403" t="s">
        <v>194</v>
      </c>
      <c r="E143" s="402" t="s">
        <v>287</v>
      </c>
      <c r="F143" s="403" t="s">
        <v>64</v>
      </c>
      <c r="G143" s="375" t="s">
        <v>10</v>
      </c>
      <c r="H143" s="403" t="s">
        <v>11</v>
      </c>
    </row>
    <row r="144" spans="1:8" ht="29" x14ac:dyDescent="0.3">
      <c r="A144" s="403">
        <v>16.2</v>
      </c>
      <c r="B144" s="400" t="s">
        <v>181</v>
      </c>
      <c r="C144" s="404" t="s">
        <v>461</v>
      </c>
      <c r="D144" s="403" t="s">
        <v>195</v>
      </c>
      <c r="E144" s="402" t="s">
        <v>287</v>
      </c>
      <c r="F144" s="403" t="s">
        <v>64</v>
      </c>
      <c r="G144" s="375" t="s">
        <v>10</v>
      </c>
      <c r="H144" s="403" t="s">
        <v>11</v>
      </c>
    </row>
    <row r="145" spans="1:8" ht="29" x14ac:dyDescent="0.3">
      <c r="A145" s="403">
        <v>16.2</v>
      </c>
      <c r="B145" s="400" t="s">
        <v>181</v>
      </c>
      <c r="C145" s="404" t="s">
        <v>462</v>
      </c>
      <c r="D145" s="403" t="s">
        <v>196</v>
      </c>
      <c r="E145" s="402" t="s">
        <v>287</v>
      </c>
      <c r="F145" s="403" t="s">
        <v>64</v>
      </c>
      <c r="G145" s="375" t="s">
        <v>10</v>
      </c>
      <c r="H145" s="403" t="s">
        <v>11</v>
      </c>
    </row>
    <row r="146" spans="1:8" ht="29" x14ac:dyDescent="0.3">
      <c r="A146" s="403">
        <v>16.2</v>
      </c>
      <c r="B146" s="400" t="s">
        <v>181</v>
      </c>
      <c r="C146" s="404" t="s">
        <v>463</v>
      </c>
      <c r="D146" s="403" t="s">
        <v>197</v>
      </c>
      <c r="E146" s="402" t="s">
        <v>287</v>
      </c>
      <c r="F146" s="403" t="s">
        <v>64</v>
      </c>
      <c r="G146" s="375" t="s">
        <v>10</v>
      </c>
      <c r="H146" s="403" t="s">
        <v>11</v>
      </c>
    </row>
    <row r="147" spans="1:8" ht="43.5" x14ac:dyDescent="0.3">
      <c r="A147" s="403">
        <v>16.2</v>
      </c>
      <c r="B147" s="400" t="s">
        <v>181</v>
      </c>
      <c r="C147" s="404" t="s">
        <v>544</v>
      </c>
      <c r="D147" s="403" t="s">
        <v>198</v>
      </c>
      <c r="E147" s="403" t="s">
        <v>199</v>
      </c>
      <c r="F147" s="403" t="s">
        <v>64</v>
      </c>
      <c r="G147" s="375" t="s">
        <v>644</v>
      </c>
      <c r="H147" s="403" t="s">
        <v>11</v>
      </c>
    </row>
    <row r="148" spans="1:8" ht="29" x14ac:dyDescent="0.3">
      <c r="A148" s="403">
        <v>16.2</v>
      </c>
      <c r="B148" s="400" t="s">
        <v>181</v>
      </c>
      <c r="C148" s="404" t="s">
        <v>464</v>
      </c>
      <c r="D148" s="403" t="s">
        <v>200</v>
      </c>
      <c r="E148" s="402" t="s">
        <v>287</v>
      </c>
      <c r="F148" s="403" t="s">
        <v>192</v>
      </c>
      <c r="G148" s="375" t="s">
        <v>10</v>
      </c>
      <c r="H148" s="403" t="s">
        <v>11</v>
      </c>
    </row>
    <row r="149" spans="1:8" ht="29" x14ac:dyDescent="0.3">
      <c r="A149" s="403">
        <v>16.2</v>
      </c>
      <c r="B149" s="400" t="s">
        <v>181</v>
      </c>
      <c r="C149" s="404" t="s">
        <v>465</v>
      </c>
      <c r="D149" s="402" t="s">
        <v>201</v>
      </c>
      <c r="E149" s="402" t="s">
        <v>287</v>
      </c>
      <c r="F149" s="403" t="s">
        <v>43</v>
      </c>
      <c r="G149" s="375" t="s">
        <v>10</v>
      </c>
      <c r="H149" s="403" t="s">
        <v>11</v>
      </c>
    </row>
    <row r="150" spans="1:8" ht="29" x14ac:dyDescent="0.3">
      <c r="A150" s="403">
        <v>16.2</v>
      </c>
      <c r="B150" s="400" t="s">
        <v>181</v>
      </c>
      <c r="C150" s="404" t="s">
        <v>466</v>
      </c>
      <c r="D150" s="402" t="s">
        <v>202</v>
      </c>
      <c r="E150" s="402" t="s">
        <v>287</v>
      </c>
      <c r="F150" s="403" t="s">
        <v>43</v>
      </c>
      <c r="G150" s="375" t="s">
        <v>10</v>
      </c>
      <c r="H150" s="403" t="s">
        <v>11</v>
      </c>
    </row>
    <row r="151" spans="1:8" ht="29" x14ac:dyDescent="0.3">
      <c r="A151" s="403">
        <v>16.2</v>
      </c>
      <c r="B151" s="400" t="s">
        <v>181</v>
      </c>
      <c r="C151" s="404" t="s">
        <v>467</v>
      </c>
      <c r="D151" s="402" t="s">
        <v>203</v>
      </c>
      <c r="E151" s="402" t="s">
        <v>287</v>
      </c>
      <c r="F151" s="403" t="s">
        <v>45</v>
      </c>
      <c r="G151" s="375" t="s">
        <v>10</v>
      </c>
      <c r="H151" s="403" t="s">
        <v>11</v>
      </c>
    </row>
    <row r="152" spans="1:8" ht="29" x14ac:dyDescent="0.3">
      <c r="A152" s="403">
        <v>16.2</v>
      </c>
      <c r="B152" s="400" t="s">
        <v>181</v>
      </c>
      <c r="C152" s="404" t="s">
        <v>468</v>
      </c>
      <c r="D152" s="402" t="s">
        <v>204</v>
      </c>
      <c r="E152" s="402" t="s">
        <v>287</v>
      </c>
      <c r="F152" s="403" t="s">
        <v>64</v>
      </c>
      <c r="G152" s="375" t="s">
        <v>10</v>
      </c>
      <c r="H152" s="403" t="s">
        <v>11</v>
      </c>
    </row>
    <row r="153" spans="1:8" ht="29" x14ac:dyDescent="0.3">
      <c r="A153" s="403">
        <v>16.3</v>
      </c>
      <c r="B153" s="400" t="s">
        <v>205</v>
      </c>
      <c r="C153" s="404" t="s">
        <v>469</v>
      </c>
      <c r="D153" s="402" t="s">
        <v>206</v>
      </c>
      <c r="E153" s="402" t="s">
        <v>287</v>
      </c>
      <c r="F153" s="403" t="s">
        <v>9</v>
      </c>
      <c r="G153" s="375" t="s">
        <v>10</v>
      </c>
      <c r="H153" s="403" t="s">
        <v>11</v>
      </c>
    </row>
    <row r="154" spans="1:8" ht="29" x14ac:dyDescent="0.3">
      <c r="A154" s="403">
        <v>16.3</v>
      </c>
      <c r="B154" s="400" t="s">
        <v>205</v>
      </c>
      <c r="C154" s="404" t="s">
        <v>470</v>
      </c>
      <c r="D154" s="402" t="s">
        <v>207</v>
      </c>
      <c r="E154" s="402" t="s">
        <v>287</v>
      </c>
      <c r="F154" s="403" t="s">
        <v>9</v>
      </c>
      <c r="G154" s="375" t="s">
        <v>10</v>
      </c>
      <c r="H154" s="403" t="s">
        <v>11</v>
      </c>
    </row>
    <row r="155" spans="1:8" ht="87" x14ac:dyDescent="0.3">
      <c r="A155" s="403">
        <v>16.3</v>
      </c>
      <c r="B155" s="400" t="s">
        <v>205</v>
      </c>
      <c r="C155" s="404" t="s">
        <v>545</v>
      </c>
      <c r="D155" s="402" t="s">
        <v>208</v>
      </c>
      <c r="E155" s="402" t="s">
        <v>209</v>
      </c>
      <c r="F155" s="403" t="s">
        <v>9</v>
      </c>
      <c r="G155" s="375" t="s">
        <v>645</v>
      </c>
      <c r="H155" s="403" t="s">
        <v>11</v>
      </c>
    </row>
    <row r="156" spans="1:8" ht="87" x14ac:dyDescent="0.3">
      <c r="A156" s="403">
        <v>16.3</v>
      </c>
      <c r="B156" s="400" t="s">
        <v>205</v>
      </c>
      <c r="C156" s="404" t="s">
        <v>546</v>
      </c>
      <c r="D156" s="402" t="s">
        <v>210</v>
      </c>
      <c r="E156" s="402" t="s">
        <v>209</v>
      </c>
      <c r="F156" s="403" t="s">
        <v>9</v>
      </c>
      <c r="G156" s="375" t="s">
        <v>645</v>
      </c>
      <c r="H156" s="403" t="s">
        <v>11</v>
      </c>
    </row>
    <row r="157" spans="1:8" ht="58" x14ac:dyDescent="0.3">
      <c r="A157" s="403">
        <v>17.100000000000001</v>
      </c>
      <c r="B157" s="400" t="s">
        <v>211</v>
      </c>
      <c r="C157" s="404" t="s">
        <v>471</v>
      </c>
      <c r="D157" s="402" t="s">
        <v>211</v>
      </c>
      <c r="E157" s="402" t="s">
        <v>287</v>
      </c>
      <c r="F157" s="403" t="s">
        <v>64</v>
      </c>
      <c r="G157" s="375" t="s">
        <v>10</v>
      </c>
      <c r="H157" s="403" t="s">
        <v>48</v>
      </c>
    </row>
    <row r="158" spans="1:8" ht="29" x14ac:dyDescent="0.3">
      <c r="A158" s="403">
        <v>17.2</v>
      </c>
      <c r="B158" s="400" t="s">
        <v>212</v>
      </c>
      <c r="C158" s="404" t="s">
        <v>472</v>
      </c>
      <c r="D158" s="402" t="s">
        <v>212</v>
      </c>
      <c r="E158" s="402" t="s">
        <v>287</v>
      </c>
      <c r="F158" s="403" t="s">
        <v>64</v>
      </c>
      <c r="G158" s="375" t="s">
        <v>10</v>
      </c>
      <c r="H158" s="403" t="s">
        <v>48</v>
      </c>
    </row>
    <row r="159" spans="1:8" ht="43.5" x14ac:dyDescent="0.3">
      <c r="A159" s="403">
        <v>17.3</v>
      </c>
      <c r="B159" s="400" t="s">
        <v>213</v>
      </c>
      <c r="C159" s="404" t="s">
        <v>547</v>
      </c>
      <c r="D159" s="402" t="s">
        <v>631</v>
      </c>
      <c r="E159" s="402" t="s">
        <v>214</v>
      </c>
      <c r="F159" s="403" t="s">
        <v>630</v>
      </c>
      <c r="G159" s="375" t="s">
        <v>646</v>
      </c>
      <c r="H159" s="403" t="s">
        <v>48</v>
      </c>
    </row>
    <row r="160" spans="1:8" ht="29" x14ac:dyDescent="0.3">
      <c r="A160" s="403">
        <v>17.399999999999999</v>
      </c>
      <c r="B160" s="400" t="s">
        <v>215</v>
      </c>
      <c r="C160" s="404" t="s">
        <v>473</v>
      </c>
      <c r="D160" s="402" t="s">
        <v>216</v>
      </c>
      <c r="E160" s="402" t="s">
        <v>287</v>
      </c>
      <c r="F160" s="403" t="s">
        <v>43</v>
      </c>
      <c r="G160" s="375" t="s">
        <v>10</v>
      </c>
      <c r="H160" s="403" t="s">
        <v>48</v>
      </c>
    </row>
    <row r="161" spans="1:8" x14ac:dyDescent="0.3">
      <c r="A161" s="403">
        <v>18.100000000000001</v>
      </c>
      <c r="B161" s="400" t="s">
        <v>217</v>
      </c>
      <c r="C161" s="404" t="s">
        <v>474</v>
      </c>
      <c r="D161" s="403" t="s">
        <v>218</v>
      </c>
      <c r="E161" s="402" t="s">
        <v>287</v>
      </c>
      <c r="F161" s="403" t="s">
        <v>45</v>
      </c>
      <c r="G161" s="375" t="s">
        <v>10</v>
      </c>
      <c r="H161" s="403" t="s">
        <v>11</v>
      </c>
    </row>
    <row r="162" spans="1:8" x14ac:dyDescent="0.3">
      <c r="A162" s="403">
        <v>18.100000000000001</v>
      </c>
      <c r="B162" s="400" t="s">
        <v>217</v>
      </c>
      <c r="C162" s="404" t="s">
        <v>475</v>
      </c>
      <c r="D162" s="403" t="s">
        <v>219</v>
      </c>
      <c r="E162" s="402" t="s">
        <v>287</v>
      </c>
      <c r="F162" s="403" t="s">
        <v>45</v>
      </c>
      <c r="G162" s="375" t="s">
        <v>10</v>
      </c>
      <c r="H162" s="403" t="s">
        <v>11</v>
      </c>
    </row>
    <row r="163" spans="1:8" x14ac:dyDescent="0.3">
      <c r="A163" s="403">
        <v>18.100000000000001</v>
      </c>
      <c r="B163" s="400" t="s">
        <v>217</v>
      </c>
      <c r="C163" s="404" t="s">
        <v>476</v>
      </c>
      <c r="D163" s="403" t="s">
        <v>220</v>
      </c>
      <c r="E163" s="402" t="s">
        <v>287</v>
      </c>
      <c r="F163" s="403" t="s">
        <v>45</v>
      </c>
      <c r="G163" s="375" t="s">
        <v>10</v>
      </c>
      <c r="H163" s="403" t="s">
        <v>11</v>
      </c>
    </row>
    <row r="164" spans="1:8" x14ac:dyDescent="0.3">
      <c r="A164" s="403">
        <v>18.100000000000001</v>
      </c>
      <c r="B164" s="400" t="s">
        <v>217</v>
      </c>
      <c r="C164" s="404" t="s">
        <v>477</v>
      </c>
      <c r="D164" s="403" t="s">
        <v>221</v>
      </c>
      <c r="E164" s="402" t="s">
        <v>287</v>
      </c>
      <c r="F164" s="403" t="s">
        <v>45</v>
      </c>
      <c r="G164" s="375" t="s">
        <v>10</v>
      </c>
      <c r="H164" s="403" t="s">
        <v>11</v>
      </c>
    </row>
    <row r="165" spans="1:8" x14ac:dyDescent="0.3">
      <c r="A165" s="403">
        <v>18.100000000000001</v>
      </c>
      <c r="B165" s="400" t="s">
        <v>217</v>
      </c>
      <c r="C165" s="404" t="s">
        <v>478</v>
      </c>
      <c r="D165" s="403" t="s">
        <v>222</v>
      </c>
      <c r="E165" s="402" t="s">
        <v>287</v>
      </c>
      <c r="F165" s="403" t="s">
        <v>45</v>
      </c>
      <c r="G165" s="375" t="s">
        <v>10</v>
      </c>
      <c r="H165" s="403" t="s">
        <v>11</v>
      </c>
    </row>
    <row r="166" spans="1:8" x14ac:dyDescent="0.3">
      <c r="A166" s="403">
        <v>18.100000000000001</v>
      </c>
      <c r="B166" s="400" t="s">
        <v>217</v>
      </c>
      <c r="C166" s="404" t="s">
        <v>479</v>
      </c>
      <c r="D166" s="403" t="s">
        <v>223</v>
      </c>
      <c r="E166" s="402" t="s">
        <v>287</v>
      </c>
      <c r="F166" s="403" t="s">
        <v>45</v>
      </c>
      <c r="G166" s="375" t="s">
        <v>10</v>
      </c>
      <c r="H166" s="403" t="s">
        <v>11</v>
      </c>
    </row>
    <row r="167" spans="1:8" x14ac:dyDescent="0.3">
      <c r="A167" s="403">
        <v>18.100000000000001</v>
      </c>
      <c r="B167" s="400" t="s">
        <v>217</v>
      </c>
      <c r="C167" s="404" t="s">
        <v>480</v>
      </c>
      <c r="D167" s="403" t="s">
        <v>224</v>
      </c>
      <c r="E167" s="402" t="s">
        <v>287</v>
      </c>
      <c r="F167" s="403" t="s">
        <v>45</v>
      </c>
      <c r="G167" s="375" t="s">
        <v>10</v>
      </c>
      <c r="H167" s="403" t="s">
        <v>11</v>
      </c>
    </row>
    <row r="168" spans="1:8" x14ac:dyDescent="0.3">
      <c r="A168" s="403">
        <v>18.100000000000001</v>
      </c>
      <c r="B168" s="400" t="s">
        <v>217</v>
      </c>
      <c r="C168" s="404" t="s">
        <v>481</v>
      </c>
      <c r="D168" s="403" t="s">
        <v>225</v>
      </c>
      <c r="E168" s="402" t="s">
        <v>287</v>
      </c>
      <c r="F168" s="403" t="s">
        <v>45</v>
      </c>
      <c r="G168" s="375" t="s">
        <v>10</v>
      </c>
      <c r="H168" s="403" t="s">
        <v>11</v>
      </c>
    </row>
    <row r="169" spans="1:8" x14ac:dyDescent="0.3">
      <c r="A169" s="403">
        <v>18.100000000000001</v>
      </c>
      <c r="B169" s="400" t="s">
        <v>217</v>
      </c>
      <c r="C169" s="404" t="s">
        <v>482</v>
      </c>
      <c r="D169" s="403" t="s">
        <v>226</v>
      </c>
      <c r="E169" s="402" t="s">
        <v>287</v>
      </c>
      <c r="F169" s="403" t="s">
        <v>45</v>
      </c>
      <c r="G169" s="375" t="s">
        <v>10</v>
      </c>
      <c r="H169" s="403" t="s">
        <v>11</v>
      </c>
    </row>
    <row r="170" spans="1:8" ht="43.5" x14ac:dyDescent="0.3">
      <c r="A170" s="403">
        <v>18.2</v>
      </c>
      <c r="B170" s="400" t="s">
        <v>227</v>
      </c>
      <c r="C170" s="404" t="s">
        <v>548</v>
      </c>
      <c r="D170" s="403" t="s">
        <v>228</v>
      </c>
      <c r="E170" s="403" t="s">
        <v>229</v>
      </c>
      <c r="F170" s="403" t="s">
        <v>64</v>
      </c>
      <c r="G170" s="375" t="s">
        <v>647</v>
      </c>
      <c r="H170" s="403" t="s">
        <v>68</v>
      </c>
    </row>
    <row r="171" spans="1:8" ht="29" x14ac:dyDescent="0.3">
      <c r="A171" s="403">
        <v>18.2</v>
      </c>
      <c r="B171" s="400" t="s">
        <v>227</v>
      </c>
      <c r="C171" s="404" t="s">
        <v>549</v>
      </c>
      <c r="D171" s="403" t="s">
        <v>230</v>
      </c>
      <c r="E171" s="403" t="s">
        <v>229</v>
      </c>
      <c r="F171" s="403" t="s">
        <v>64</v>
      </c>
      <c r="G171" s="375" t="s">
        <v>647</v>
      </c>
      <c r="H171" s="403" t="s">
        <v>68</v>
      </c>
    </row>
    <row r="172" spans="1:8" ht="29" x14ac:dyDescent="0.3">
      <c r="A172" s="403">
        <v>18.2</v>
      </c>
      <c r="B172" s="400" t="s">
        <v>227</v>
      </c>
      <c r="C172" s="404" t="s">
        <v>550</v>
      </c>
      <c r="D172" s="403" t="s">
        <v>231</v>
      </c>
      <c r="E172" s="403" t="s">
        <v>229</v>
      </c>
      <c r="F172" s="403" t="s">
        <v>64</v>
      </c>
      <c r="G172" s="375" t="s">
        <v>647</v>
      </c>
      <c r="H172" s="403" t="s">
        <v>68</v>
      </c>
    </row>
    <row r="173" spans="1:8" ht="43.5" x14ac:dyDescent="0.3">
      <c r="A173" s="403">
        <v>18.3</v>
      </c>
      <c r="B173" s="400" t="s">
        <v>232</v>
      </c>
      <c r="C173" s="404" t="s">
        <v>551</v>
      </c>
      <c r="D173" s="403" t="s">
        <v>233</v>
      </c>
      <c r="E173" s="403" t="s">
        <v>229</v>
      </c>
      <c r="F173" s="403" t="s">
        <v>64</v>
      </c>
      <c r="G173" s="375" t="s">
        <v>647</v>
      </c>
      <c r="H173" s="403" t="s">
        <v>68</v>
      </c>
    </row>
    <row r="174" spans="1:8" ht="43.5" x14ac:dyDescent="0.3">
      <c r="A174" s="403">
        <v>18.3</v>
      </c>
      <c r="B174" s="400" t="s">
        <v>232</v>
      </c>
      <c r="C174" s="404" t="s">
        <v>552</v>
      </c>
      <c r="D174" s="403" t="s">
        <v>234</v>
      </c>
      <c r="E174" s="403" t="s">
        <v>229</v>
      </c>
      <c r="F174" s="403" t="s">
        <v>64</v>
      </c>
      <c r="G174" s="375" t="s">
        <v>647</v>
      </c>
      <c r="H174" s="403" t="s">
        <v>68</v>
      </c>
    </row>
    <row r="175" spans="1:8" ht="29" x14ac:dyDescent="0.3">
      <c r="A175" s="403">
        <v>18.3</v>
      </c>
      <c r="B175" s="400" t="s">
        <v>232</v>
      </c>
      <c r="C175" s="404" t="s">
        <v>553</v>
      </c>
      <c r="D175" s="403" t="s">
        <v>235</v>
      </c>
      <c r="E175" s="403" t="s">
        <v>229</v>
      </c>
      <c r="F175" s="403" t="s">
        <v>64</v>
      </c>
      <c r="G175" s="375" t="s">
        <v>647</v>
      </c>
      <c r="H175" s="403" t="s">
        <v>68</v>
      </c>
    </row>
    <row r="176" spans="1:8" ht="29" x14ac:dyDescent="0.3">
      <c r="A176" s="403">
        <v>18.399999999999999</v>
      </c>
      <c r="B176" s="400" t="s">
        <v>236</v>
      </c>
      <c r="C176" s="404" t="s">
        <v>483</v>
      </c>
      <c r="D176" s="403" t="s">
        <v>237</v>
      </c>
      <c r="E176" s="402" t="s">
        <v>287</v>
      </c>
      <c r="F176" s="403" t="s">
        <v>64</v>
      </c>
      <c r="G176" s="375" t="s">
        <v>10</v>
      </c>
      <c r="H176" s="403" t="s">
        <v>11</v>
      </c>
    </row>
    <row r="177" spans="1:8" ht="29" x14ac:dyDescent="0.3">
      <c r="A177" s="403">
        <v>18.399999999999999</v>
      </c>
      <c r="B177" s="400" t="s">
        <v>236</v>
      </c>
      <c r="C177" s="404" t="s">
        <v>484</v>
      </c>
      <c r="D177" s="403" t="s">
        <v>238</v>
      </c>
      <c r="E177" s="402" t="s">
        <v>287</v>
      </c>
      <c r="F177" s="403" t="s">
        <v>64</v>
      </c>
      <c r="G177" s="375" t="s">
        <v>10</v>
      </c>
      <c r="H177" s="403" t="s">
        <v>11</v>
      </c>
    </row>
    <row r="178" spans="1:8" ht="29" x14ac:dyDescent="0.3">
      <c r="A178" s="403">
        <v>18.399999999999999</v>
      </c>
      <c r="B178" s="400" t="s">
        <v>236</v>
      </c>
      <c r="C178" s="404" t="s">
        <v>485</v>
      </c>
      <c r="D178" s="403" t="s">
        <v>239</v>
      </c>
      <c r="E178" s="402" t="s">
        <v>287</v>
      </c>
      <c r="F178" s="403" t="s">
        <v>64</v>
      </c>
      <c r="G178" s="375" t="s">
        <v>10</v>
      </c>
      <c r="H178" s="403" t="s">
        <v>11</v>
      </c>
    </row>
    <row r="179" spans="1:8" ht="29" x14ac:dyDescent="0.3">
      <c r="A179" s="403">
        <v>19.100000000000001</v>
      </c>
      <c r="B179" s="400" t="s">
        <v>240</v>
      </c>
      <c r="C179" s="404" t="s">
        <v>486</v>
      </c>
      <c r="D179" s="402" t="s">
        <v>241</v>
      </c>
      <c r="E179" s="402" t="s">
        <v>287</v>
      </c>
      <c r="F179" s="403" t="s">
        <v>45</v>
      </c>
      <c r="G179" s="375" t="s">
        <v>10</v>
      </c>
      <c r="H179" s="403" t="s">
        <v>11</v>
      </c>
    </row>
    <row r="180" spans="1:8" ht="29" x14ac:dyDescent="0.3">
      <c r="A180" s="403">
        <v>19.100000000000001</v>
      </c>
      <c r="B180" s="400" t="s">
        <v>240</v>
      </c>
      <c r="C180" s="404" t="s">
        <v>487</v>
      </c>
      <c r="D180" s="402" t="s">
        <v>242</v>
      </c>
      <c r="E180" s="402" t="s">
        <v>287</v>
      </c>
      <c r="F180" s="403" t="s">
        <v>45</v>
      </c>
      <c r="G180" s="375" t="s">
        <v>10</v>
      </c>
      <c r="H180" s="403" t="s">
        <v>11</v>
      </c>
    </row>
    <row r="181" spans="1:8" ht="29" x14ac:dyDescent="0.3">
      <c r="A181" s="403">
        <v>19.100000000000001</v>
      </c>
      <c r="B181" s="400" t="s">
        <v>240</v>
      </c>
      <c r="C181" s="404" t="s">
        <v>488</v>
      </c>
      <c r="D181" s="402" t="s">
        <v>243</v>
      </c>
      <c r="E181" s="402" t="s">
        <v>287</v>
      </c>
      <c r="F181" s="403" t="s">
        <v>64</v>
      </c>
      <c r="G181" s="375" t="s">
        <v>10</v>
      </c>
      <c r="H181" s="403" t="s">
        <v>68</v>
      </c>
    </row>
    <row r="182" spans="1:8" ht="29" x14ac:dyDescent="0.3">
      <c r="A182" s="403">
        <v>19.100000000000001</v>
      </c>
      <c r="B182" s="400" t="s">
        <v>240</v>
      </c>
      <c r="C182" s="404" t="s">
        <v>489</v>
      </c>
      <c r="D182" s="402" t="s">
        <v>244</v>
      </c>
      <c r="E182" s="402" t="s">
        <v>156</v>
      </c>
      <c r="F182" s="403" t="s">
        <v>64</v>
      </c>
      <c r="G182" s="375" t="s">
        <v>10</v>
      </c>
      <c r="H182" s="403" t="s">
        <v>68</v>
      </c>
    </row>
    <row r="183" spans="1:8" ht="29" x14ac:dyDescent="0.3">
      <c r="A183" s="403">
        <v>19.100000000000001</v>
      </c>
      <c r="B183" s="400" t="s">
        <v>240</v>
      </c>
      <c r="C183" s="404" t="s">
        <v>490</v>
      </c>
      <c r="D183" s="402" t="s">
        <v>245</v>
      </c>
      <c r="E183" s="402" t="s">
        <v>287</v>
      </c>
      <c r="F183" s="403" t="s">
        <v>64</v>
      </c>
      <c r="G183" s="375" t="s">
        <v>10</v>
      </c>
      <c r="H183" s="403" t="s">
        <v>68</v>
      </c>
    </row>
    <row r="184" spans="1:8" ht="29" x14ac:dyDescent="0.3">
      <c r="A184" s="403">
        <v>19.100000000000001</v>
      </c>
      <c r="B184" s="400" t="s">
        <v>240</v>
      </c>
      <c r="C184" s="404" t="s">
        <v>491</v>
      </c>
      <c r="D184" s="402" t="s">
        <v>246</v>
      </c>
      <c r="E184" s="402" t="s">
        <v>156</v>
      </c>
      <c r="F184" s="403" t="s">
        <v>64</v>
      </c>
      <c r="G184" s="375" t="s">
        <v>10</v>
      </c>
      <c r="H184" s="403" t="s">
        <v>68</v>
      </c>
    </row>
    <row r="185" spans="1:8" x14ac:dyDescent="0.3">
      <c r="A185" s="403">
        <v>20.100000000000001</v>
      </c>
      <c r="B185" s="400" t="s">
        <v>247</v>
      </c>
      <c r="C185" s="404" t="s">
        <v>554</v>
      </c>
      <c r="D185" s="402" t="s">
        <v>248</v>
      </c>
      <c r="E185" s="402"/>
      <c r="F185" s="403" t="s">
        <v>64</v>
      </c>
      <c r="G185" s="375" t="s">
        <v>249</v>
      </c>
      <c r="H185" s="403" t="s">
        <v>250</v>
      </c>
    </row>
    <row r="186" spans="1:8" ht="29" x14ac:dyDescent="0.3">
      <c r="A186" s="403">
        <v>20.2</v>
      </c>
      <c r="B186" s="400" t="s">
        <v>251</v>
      </c>
      <c r="C186" s="404" t="s">
        <v>555</v>
      </c>
      <c r="D186" s="402" t="s">
        <v>252</v>
      </c>
      <c r="E186" s="402"/>
      <c r="F186" s="403" t="s">
        <v>9</v>
      </c>
      <c r="G186" s="375" t="s">
        <v>249</v>
      </c>
      <c r="H186" s="403" t="s">
        <v>250</v>
      </c>
    </row>
    <row r="187" spans="1:8" ht="29" x14ac:dyDescent="0.3">
      <c r="A187" s="403">
        <v>20.3</v>
      </c>
      <c r="B187" s="400" t="s">
        <v>253</v>
      </c>
      <c r="C187" s="404" t="s">
        <v>567</v>
      </c>
      <c r="D187" s="402" t="s">
        <v>254</v>
      </c>
      <c r="E187" s="402"/>
      <c r="F187" s="403" t="s">
        <v>9</v>
      </c>
      <c r="G187" s="375" t="s">
        <v>255</v>
      </c>
      <c r="H187" s="403" t="s">
        <v>250</v>
      </c>
    </row>
    <row r="188" spans="1:8" ht="43.5" x14ac:dyDescent="0.3">
      <c r="A188" s="403">
        <v>20.399999999999999</v>
      </c>
      <c r="B188" s="400" t="s">
        <v>256</v>
      </c>
      <c r="C188" s="404" t="s">
        <v>556</v>
      </c>
      <c r="D188" s="403" t="s">
        <v>257</v>
      </c>
      <c r="E188" s="403"/>
      <c r="F188" s="403" t="s">
        <v>45</v>
      </c>
      <c r="G188" s="375" t="s">
        <v>249</v>
      </c>
      <c r="H188" s="403" t="s">
        <v>48</v>
      </c>
    </row>
    <row r="189" spans="1:8" ht="29" x14ac:dyDescent="0.3">
      <c r="A189" s="403">
        <v>20.399999999999999</v>
      </c>
      <c r="B189" s="400" t="s">
        <v>256</v>
      </c>
      <c r="C189" s="404" t="s">
        <v>557</v>
      </c>
      <c r="D189" s="403" t="s">
        <v>258</v>
      </c>
      <c r="E189" s="403"/>
      <c r="F189" s="403" t="s">
        <v>43</v>
      </c>
      <c r="G189" s="375" t="s">
        <v>249</v>
      </c>
      <c r="H189" s="403" t="s">
        <v>48</v>
      </c>
    </row>
    <row r="190" spans="1:8" ht="29" x14ac:dyDescent="0.3">
      <c r="A190" s="403">
        <v>20.399999999999999</v>
      </c>
      <c r="B190" s="400" t="s">
        <v>256</v>
      </c>
      <c r="C190" s="404" t="s">
        <v>558</v>
      </c>
      <c r="D190" s="403" t="s">
        <v>259</v>
      </c>
      <c r="E190" s="403"/>
      <c r="F190" s="403" t="s">
        <v>43</v>
      </c>
      <c r="G190" s="375" t="s">
        <v>249</v>
      </c>
      <c r="H190" s="403" t="s">
        <v>48</v>
      </c>
    </row>
    <row r="191" spans="1:8" ht="29" x14ac:dyDescent="0.3">
      <c r="A191" s="403">
        <v>20.399999999999999</v>
      </c>
      <c r="B191" s="400" t="s">
        <v>256</v>
      </c>
      <c r="C191" s="404" t="s">
        <v>559</v>
      </c>
      <c r="D191" s="403" t="s">
        <v>260</v>
      </c>
      <c r="E191" s="403"/>
      <c r="F191" s="403" t="s">
        <v>45</v>
      </c>
      <c r="G191" s="375" t="s">
        <v>249</v>
      </c>
      <c r="H191" s="403" t="s">
        <v>48</v>
      </c>
    </row>
    <row r="192" spans="1:8" ht="29" x14ac:dyDescent="0.3">
      <c r="A192" s="403">
        <v>20.399999999999999</v>
      </c>
      <c r="B192" s="400" t="s">
        <v>256</v>
      </c>
      <c r="C192" s="404" t="s">
        <v>560</v>
      </c>
      <c r="D192" s="403" t="s">
        <v>113</v>
      </c>
      <c r="E192" s="403"/>
      <c r="F192" s="403" t="s">
        <v>64</v>
      </c>
      <c r="G192" s="375" t="s">
        <v>249</v>
      </c>
      <c r="H192" s="403" t="s">
        <v>48</v>
      </c>
    </row>
    <row r="193" spans="1:8" ht="29" x14ac:dyDescent="0.3">
      <c r="A193" s="403">
        <v>20.5</v>
      </c>
      <c r="B193" s="400" t="s">
        <v>261</v>
      </c>
      <c r="C193" s="404" t="s">
        <v>561</v>
      </c>
      <c r="D193" s="402" t="s">
        <v>262</v>
      </c>
      <c r="E193" s="402"/>
      <c r="F193" s="403" t="s">
        <v>9</v>
      </c>
      <c r="G193" s="375" t="s">
        <v>249</v>
      </c>
      <c r="H193" s="403" t="s">
        <v>11</v>
      </c>
    </row>
    <row r="194" spans="1:8" ht="29" x14ac:dyDescent="0.3">
      <c r="A194" s="403">
        <v>20.5</v>
      </c>
      <c r="B194" s="400" t="s">
        <v>261</v>
      </c>
      <c r="C194" s="404" t="s">
        <v>562</v>
      </c>
      <c r="D194" s="402" t="s">
        <v>263</v>
      </c>
      <c r="E194" s="402"/>
      <c r="F194" s="403" t="s">
        <v>43</v>
      </c>
      <c r="G194" s="375" t="s">
        <v>249</v>
      </c>
      <c r="H194" s="403" t="s">
        <v>11</v>
      </c>
    </row>
    <row r="195" spans="1:8" ht="29" x14ac:dyDescent="0.3">
      <c r="A195" s="403">
        <v>20.6</v>
      </c>
      <c r="B195" s="400" t="s">
        <v>264</v>
      </c>
      <c r="C195" s="404" t="s">
        <v>563</v>
      </c>
      <c r="D195" s="402" t="s">
        <v>265</v>
      </c>
      <c r="E195" s="402"/>
      <c r="F195" s="403" t="s">
        <v>9</v>
      </c>
      <c r="G195" s="375" t="s">
        <v>249</v>
      </c>
      <c r="H195" s="403" t="s">
        <v>11</v>
      </c>
    </row>
    <row r="196" spans="1:8" ht="29" x14ac:dyDescent="0.3">
      <c r="A196" s="403">
        <v>20.6</v>
      </c>
      <c r="B196" s="400" t="s">
        <v>264</v>
      </c>
      <c r="C196" s="404" t="s">
        <v>564</v>
      </c>
      <c r="D196" s="402" t="s">
        <v>263</v>
      </c>
      <c r="E196" s="402"/>
      <c r="F196" s="403" t="s">
        <v>43</v>
      </c>
      <c r="G196" s="375" t="s">
        <v>249</v>
      </c>
      <c r="H196" s="403" t="s">
        <v>11</v>
      </c>
    </row>
    <row r="197" spans="1:8" ht="29" x14ac:dyDescent="0.3">
      <c r="A197" s="403">
        <v>20.7</v>
      </c>
      <c r="B197" s="400" t="s">
        <v>266</v>
      </c>
      <c r="C197" s="404" t="s">
        <v>565</v>
      </c>
      <c r="D197" s="402" t="s">
        <v>267</v>
      </c>
      <c r="E197" s="402"/>
      <c r="F197" s="403" t="s">
        <v>64</v>
      </c>
      <c r="G197" s="375" t="s">
        <v>249</v>
      </c>
      <c r="H197" s="403" t="s">
        <v>11</v>
      </c>
    </row>
    <row r="198" spans="1:8" ht="29" x14ac:dyDescent="0.3">
      <c r="A198" s="403">
        <v>20.7</v>
      </c>
      <c r="B198" s="400" t="s">
        <v>266</v>
      </c>
      <c r="C198" s="404" t="s">
        <v>566</v>
      </c>
      <c r="D198" s="402" t="s">
        <v>268</v>
      </c>
      <c r="E198" s="402"/>
      <c r="F198" s="403" t="s">
        <v>64</v>
      </c>
      <c r="G198" s="375" t="s">
        <v>249</v>
      </c>
      <c r="H198" s="403" t="s">
        <v>11</v>
      </c>
    </row>
    <row r="199" spans="1:8" ht="29" x14ac:dyDescent="0.3">
      <c r="A199" s="403">
        <v>23.1</v>
      </c>
      <c r="B199" s="400" t="s">
        <v>269</v>
      </c>
      <c r="C199" s="404" t="s">
        <v>568</v>
      </c>
      <c r="D199" s="403" t="s">
        <v>270</v>
      </c>
      <c r="E199" s="403" t="s">
        <v>271</v>
      </c>
      <c r="F199" s="403" t="s">
        <v>45</v>
      </c>
      <c r="G199" s="375" t="s">
        <v>272</v>
      </c>
      <c r="H199" s="403" t="s">
        <v>68</v>
      </c>
    </row>
    <row r="200" spans="1:8" ht="29" x14ac:dyDescent="0.3">
      <c r="A200" s="403">
        <v>23.1</v>
      </c>
      <c r="B200" s="400" t="s">
        <v>269</v>
      </c>
      <c r="C200" s="404" t="s">
        <v>569</v>
      </c>
      <c r="D200" s="403" t="s">
        <v>273</v>
      </c>
      <c r="E200" s="403" t="s">
        <v>271</v>
      </c>
      <c r="F200" s="403" t="s">
        <v>274</v>
      </c>
      <c r="G200" s="375" t="s">
        <v>272</v>
      </c>
      <c r="H200" s="403" t="s">
        <v>68</v>
      </c>
    </row>
    <row r="201" spans="1:8" ht="29" x14ac:dyDescent="0.3">
      <c r="A201" s="403">
        <v>23.2</v>
      </c>
      <c r="B201" s="400" t="s">
        <v>275</v>
      </c>
      <c r="C201" s="404" t="s">
        <v>570</v>
      </c>
      <c r="D201" s="403" t="s">
        <v>276</v>
      </c>
      <c r="E201" s="403" t="s">
        <v>271</v>
      </c>
      <c r="F201" s="403" t="s">
        <v>9</v>
      </c>
      <c r="G201" s="375" t="s">
        <v>272</v>
      </c>
      <c r="H201" s="403" t="s">
        <v>11</v>
      </c>
    </row>
    <row r="202" spans="1:8" ht="43.5" x14ac:dyDescent="0.3">
      <c r="A202" s="403">
        <v>23.2</v>
      </c>
      <c r="B202" s="400" t="s">
        <v>269</v>
      </c>
      <c r="C202" s="404" t="s">
        <v>571</v>
      </c>
      <c r="D202" s="403" t="s">
        <v>277</v>
      </c>
      <c r="E202" s="403" t="s">
        <v>278</v>
      </c>
      <c r="F202" s="403" t="s">
        <v>43</v>
      </c>
      <c r="G202" s="375" t="s">
        <v>272</v>
      </c>
      <c r="H202" s="403" t="s">
        <v>11</v>
      </c>
    </row>
    <row r="203" spans="1:8" ht="58" x14ac:dyDescent="0.3">
      <c r="A203" s="403">
        <v>23.2</v>
      </c>
      <c r="B203" s="400" t="s">
        <v>269</v>
      </c>
      <c r="C203" s="404" t="s">
        <v>572</v>
      </c>
      <c r="D203" s="403" t="s">
        <v>279</v>
      </c>
      <c r="E203" s="403" t="s">
        <v>280</v>
      </c>
      <c r="F203" s="403" t="s">
        <v>43</v>
      </c>
      <c r="G203" s="375" t="s">
        <v>272</v>
      </c>
      <c r="H203" s="403" t="s">
        <v>11</v>
      </c>
    </row>
    <row r="204" spans="1:8" ht="29" x14ac:dyDescent="0.3">
      <c r="A204" s="403">
        <v>23.2</v>
      </c>
      <c r="B204" s="400" t="s">
        <v>269</v>
      </c>
      <c r="C204" s="404" t="s">
        <v>573</v>
      </c>
      <c r="D204" s="403" t="s">
        <v>281</v>
      </c>
      <c r="E204" s="403" t="s">
        <v>282</v>
      </c>
      <c r="F204" s="403" t="s">
        <v>43</v>
      </c>
      <c r="G204" s="375" t="s">
        <v>272</v>
      </c>
      <c r="H204" s="403" t="s">
        <v>11</v>
      </c>
    </row>
    <row r="205" spans="1:8" ht="29" x14ac:dyDescent="0.3">
      <c r="A205" s="403">
        <v>23.3</v>
      </c>
      <c r="B205" s="400" t="s">
        <v>283</v>
      </c>
      <c r="C205" s="404" t="s">
        <v>574</v>
      </c>
      <c r="D205" s="403" t="s">
        <v>284</v>
      </c>
      <c r="E205" s="403" t="s">
        <v>285</v>
      </c>
      <c r="F205" s="403" t="s">
        <v>23</v>
      </c>
      <c r="G205" s="375" t="s">
        <v>648</v>
      </c>
      <c r="H205" s="403" t="s">
        <v>68</v>
      </c>
    </row>
    <row r="206" spans="1:8" ht="29" x14ac:dyDescent="0.3">
      <c r="A206" s="403">
        <v>23.3</v>
      </c>
      <c r="B206" s="400" t="s">
        <v>283</v>
      </c>
      <c r="C206" s="404" t="s">
        <v>575</v>
      </c>
      <c r="D206" s="403" t="s">
        <v>286</v>
      </c>
      <c r="E206" s="403" t="s">
        <v>285</v>
      </c>
      <c r="F206" s="403" t="s">
        <v>9</v>
      </c>
      <c r="G206" s="375" t="s">
        <v>648</v>
      </c>
      <c r="H206" s="403" t="s">
        <v>68</v>
      </c>
    </row>
  </sheetData>
  <autoFilter ref="A1:H206" xr:uid="{3DB8BC53-F3C2-49F9-84FA-4454E9D913DB}"/>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8FAA2-1154-4584-8A17-4CC466300806}">
  <sheetPr codeName="Sheet32"/>
  <dimension ref="A1:B140"/>
  <sheetViews>
    <sheetView zoomScale="130" zoomScaleNormal="130" workbookViewId="0">
      <pane ySplit="1" topLeftCell="A2" activePane="bottomLeft" state="frozen"/>
      <selection activeCell="B55" sqref="B55"/>
      <selection pane="bottomLeft" activeCell="B55" sqref="B55"/>
    </sheetView>
  </sheetViews>
  <sheetFormatPr defaultRowHeight="14.5" x14ac:dyDescent="0.35"/>
  <cols>
    <col min="1" max="1" width="125.453125" style="449" customWidth="1"/>
    <col min="2" max="2" width="37.26953125" style="449" customWidth="1"/>
    <col min="3" max="16384" width="8.7265625" style="449"/>
  </cols>
  <sheetData>
    <row r="1" spans="1:2" x14ac:dyDescent="0.35">
      <c r="A1" s="456" t="s">
        <v>1045</v>
      </c>
      <c r="B1" s="457" t="s">
        <v>1046</v>
      </c>
    </row>
    <row r="3" spans="1:2" x14ac:dyDescent="0.35">
      <c r="A3" s="456" t="s">
        <v>1047</v>
      </c>
    </row>
    <row r="4" spans="1:2" x14ac:dyDescent="0.35">
      <c r="A4" s="456" t="s">
        <v>1048</v>
      </c>
    </row>
    <row r="5" spans="1:2" x14ac:dyDescent="0.35">
      <c r="A5" s="456" t="s">
        <v>1049</v>
      </c>
    </row>
    <row r="6" spans="1:2" x14ac:dyDescent="0.35">
      <c r="A6" s="456" t="s">
        <v>1050</v>
      </c>
    </row>
    <row r="8" spans="1:2" x14ac:dyDescent="0.35">
      <c r="A8" s="449" t="s">
        <v>1051</v>
      </c>
    </row>
    <row r="10" spans="1:2" ht="43.5" x14ac:dyDescent="0.35">
      <c r="A10" s="449" t="s">
        <v>1052</v>
      </c>
    </row>
    <row r="12" spans="1:2" x14ac:dyDescent="0.35">
      <c r="A12" s="458" t="s">
        <v>1053</v>
      </c>
    </row>
    <row r="13" spans="1:2" x14ac:dyDescent="0.35">
      <c r="A13" s="458"/>
      <c r="B13" s="459" t="s">
        <v>1054</v>
      </c>
    </row>
    <row r="14" spans="1:2" x14ac:dyDescent="0.35">
      <c r="B14" s="459" t="s">
        <v>1055</v>
      </c>
    </row>
    <row r="17" spans="1:2" x14ac:dyDescent="0.35">
      <c r="A17" s="458" t="s">
        <v>1056</v>
      </c>
    </row>
    <row r="18" spans="1:2" x14ac:dyDescent="0.35">
      <c r="A18" s="460" t="s">
        <v>1057</v>
      </c>
    </row>
    <row r="19" spans="1:2" ht="29" x14ac:dyDescent="0.35">
      <c r="A19" s="458" t="s">
        <v>1058</v>
      </c>
      <c r="B19" s="459" t="s">
        <v>1059</v>
      </c>
    </row>
    <row r="20" spans="1:2" x14ac:dyDescent="0.35">
      <c r="A20" s="458" t="s">
        <v>1060</v>
      </c>
      <c r="B20" s="459" t="s">
        <v>1061</v>
      </c>
    </row>
    <row r="21" spans="1:2" x14ac:dyDescent="0.35">
      <c r="A21" s="458"/>
    </row>
    <row r="22" spans="1:2" x14ac:dyDescent="0.35">
      <c r="A22" s="458" t="s">
        <v>1062</v>
      </c>
    </row>
    <row r="23" spans="1:2" ht="29" x14ac:dyDescent="0.35">
      <c r="A23" s="458" t="s">
        <v>1063</v>
      </c>
      <c r="B23" s="459" t="s">
        <v>1064</v>
      </c>
    </row>
    <row r="25" spans="1:2" x14ac:dyDescent="0.35">
      <c r="A25" s="458"/>
    </row>
    <row r="26" spans="1:2" x14ac:dyDescent="0.35">
      <c r="A26" s="458"/>
    </row>
    <row r="27" spans="1:2" x14ac:dyDescent="0.35">
      <c r="A27" s="458"/>
    </row>
    <row r="28" spans="1:2" x14ac:dyDescent="0.35">
      <c r="A28" s="458"/>
    </row>
    <row r="29" spans="1:2" x14ac:dyDescent="0.35">
      <c r="A29" s="458"/>
    </row>
    <row r="30" spans="1:2" x14ac:dyDescent="0.35">
      <c r="A30" s="458"/>
    </row>
    <row r="31" spans="1:2" x14ac:dyDescent="0.35">
      <c r="A31" s="458"/>
    </row>
    <row r="32" spans="1:2" x14ac:dyDescent="0.35">
      <c r="A32" s="458"/>
    </row>
    <row r="33" spans="1:1" x14ac:dyDescent="0.35">
      <c r="A33" s="458"/>
    </row>
    <row r="34" spans="1:1" x14ac:dyDescent="0.35">
      <c r="A34" s="458"/>
    </row>
    <row r="35" spans="1:1" x14ac:dyDescent="0.35">
      <c r="A35" s="458"/>
    </row>
    <row r="36" spans="1:1" x14ac:dyDescent="0.35">
      <c r="A36" s="458"/>
    </row>
    <row r="37" spans="1:1" x14ac:dyDescent="0.35">
      <c r="A37" s="458"/>
    </row>
    <row r="38" spans="1:1" x14ac:dyDescent="0.35">
      <c r="A38" s="458"/>
    </row>
    <row r="39" spans="1:1" x14ac:dyDescent="0.35">
      <c r="A39" s="458"/>
    </row>
    <row r="40" spans="1:1" x14ac:dyDescent="0.35">
      <c r="A40" s="458"/>
    </row>
    <row r="41" spans="1:1" x14ac:dyDescent="0.35">
      <c r="A41" s="458"/>
    </row>
    <row r="42" spans="1:1" x14ac:dyDescent="0.35">
      <c r="A42" s="458"/>
    </row>
    <row r="43" spans="1:1" x14ac:dyDescent="0.35">
      <c r="A43" s="458"/>
    </row>
    <row r="44" spans="1:1" x14ac:dyDescent="0.35">
      <c r="A44" s="458"/>
    </row>
    <row r="45" spans="1:1" x14ac:dyDescent="0.35">
      <c r="A45" s="458"/>
    </row>
    <row r="46" spans="1:1" x14ac:dyDescent="0.35">
      <c r="A46" s="458"/>
    </row>
    <row r="47" spans="1:1" x14ac:dyDescent="0.35">
      <c r="A47" s="458"/>
    </row>
    <row r="48" spans="1:1" x14ac:dyDescent="0.35">
      <c r="A48" s="458"/>
    </row>
    <row r="49" spans="1:2" x14ac:dyDescent="0.35">
      <c r="A49" s="458"/>
    </row>
    <row r="50" spans="1:2" x14ac:dyDescent="0.35">
      <c r="A50" s="458"/>
    </row>
    <row r="51" spans="1:2" x14ac:dyDescent="0.35">
      <c r="A51" s="458"/>
    </row>
    <row r="52" spans="1:2" ht="29" x14ac:dyDescent="0.35">
      <c r="A52" s="458" t="s">
        <v>1065</v>
      </c>
      <c r="B52" s="459" t="s">
        <v>1064</v>
      </c>
    </row>
    <row r="53" spans="1:2" x14ac:dyDescent="0.35">
      <c r="A53" s="458"/>
    </row>
    <row r="54" spans="1:2" x14ac:dyDescent="0.35">
      <c r="A54" s="458"/>
    </row>
    <row r="55" spans="1:2" x14ac:dyDescent="0.35">
      <c r="A55" s="458" t="s">
        <v>1066</v>
      </c>
      <c r="B55" s="459" t="s">
        <v>1067</v>
      </c>
    </row>
    <row r="56" spans="1:2" x14ac:dyDescent="0.35">
      <c r="A56" s="458" t="s">
        <v>1068</v>
      </c>
    </row>
    <row r="57" spans="1:2" x14ac:dyDescent="0.35">
      <c r="A57" s="458"/>
    </row>
    <row r="58" spans="1:2" x14ac:dyDescent="0.35">
      <c r="A58" s="458"/>
    </row>
    <row r="59" spans="1:2" x14ac:dyDescent="0.35">
      <c r="A59" s="458"/>
    </row>
    <row r="60" spans="1:2" x14ac:dyDescent="0.35">
      <c r="A60" s="458"/>
    </row>
    <row r="61" spans="1:2" x14ac:dyDescent="0.35">
      <c r="A61" s="458"/>
    </row>
    <row r="62" spans="1:2" x14ac:dyDescent="0.35">
      <c r="A62" s="458"/>
    </row>
    <row r="63" spans="1:2" x14ac:dyDescent="0.35">
      <c r="A63" s="458"/>
    </row>
    <row r="64" spans="1:2" x14ac:dyDescent="0.35">
      <c r="A64" s="458"/>
    </row>
    <row r="65" spans="1:1" x14ac:dyDescent="0.35">
      <c r="A65" s="458"/>
    </row>
    <row r="66" spans="1:1" x14ac:dyDescent="0.35">
      <c r="A66" s="458"/>
    </row>
    <row r="67" spans="1:1" x14ac:dyDescent="0.35">
      <c r="A67" s="458"/>
    </row>
    <row r="68" spans="1:1" x14ac:dyDescent="0.35">
      <c r="A68" s="458"/>
    </row>
    <row r="69" spans="1:1" x14ac:dyDescent="0.35">
      <c r="A69" s="458"/>
    </row>
    <row r="70" spans="1:1" x14ac:dyDescent="0.35">
      <c r="A70" s="458"/>
    </row>
    <row r="71" spans="1:1" x14ac:dyDescent="0.35">
      <c r="A71" s="458"/>
    </row>
    <row r="72" spans="1:1" x14ac:dyDescent="0.35">
      <c r="A72" s="458"/>
    </row>
    <row r="73" spans="1:1" x14ac:dyDescent="0.35">
      <c r="A73" s="458"/>
    </row>
    <row r="74" spans="1:1" x14ac:dyDescent="0.35">
      <c r="A74" s="458"/>
    </row>
    <row r="75" spans="1:1" x14ac:dyDescent="0.35">
      <c r="A75" s="458"/>
    </row>
    <row r="76" spans="1:1" x14ac:dyDescent="0.35">
      <c r="A76" s="458"/>
    </row>
    <row r="77" spans="1:1" x14ac:dyDescent="0.35">
      <c r="A77" s="458"/>
    </row>
    <row r="78" spans="1:1" x14ac:dyDescent="0.35">
      <c r="A78" s="458"/>
    </row>
    <row r="79" spans="1:1" x14ac:dyDescent="0.35">
      <c r="A79" s="458"/>
    </row>
    <row r="80" spans="1:1" x14ac:dyDescent="0.35">
      <c r="A80" s="458"/>
    </row>
    <row r="82" spans="1:1" x14ac:dyDescent="0.35">
      <c r="A82" s="458"/>
    </row>
    <row r="83" spans="1:1" x14ac:dyDescent="0.35">
      <c r="A83" s="458"/>
    </row>
    <row r="84" spans="1:1" x14ac:dyDescent="0.35">
      <c r="A84" s="458"/>
    </row>
    <row r="85" spans="1:1" x14ac:dyDescent="0.35">
      <c r="A85" s="458"/>
    </row>
    <row r="86" spans="1:1" x14ac:dyDescent="0.35">
      <c r="A86" s="458"/>
    </row>
    <row r="87" spans="1:1" x14ac:dyDescent="0.35">
      <c r="A87" s="458"/>
    </row>
    <row r="88" spans="1:1" x14ac:dyDescent="0.35">
      <c r="A88" s="458"/>
    </row>
    <row r="89" spans="1:1" x14ac:dyDescent="0.35">
      <c r="A89" s="458"/>
    </row>
    <row r="90" spans="1:1" x14ac:dyDescent="0.35">
      <c r="A90" s="458"/>
    </row>
    <row r="91" spans="1:1" x14ac:dyDescent="0.35">
      <c r="A91" s="458"/>
    </row>
    <row r="92" spans="1:1" x14ac:dyDescent="0.35">
      <c r="A92" s="458"/>
    </row>
    <row r="93" spans="1:1" x14ac:dyDescent="0.35">
      <c r="A93" s="458"/>
    </row>
    <row r="94" spans="1:1" x14ac:dyDescent="0.35">
      <c r="A94" s="458"/>
    </row>
    <row r="95" spans="1:1" x14ac:dyDescent="0.35">
      <c r="A95" s="458"/>
    </row>
    <row r="96" spans="1:1" x14ac:dyDescent="0.35">
      <c r="A96" s="458"/>
    </row>
    <row r="97" spans="1:1" x14ac:dyDescent="0.35">
      <c r="A97" s="458"/>
    </row>
    <row r="98" spans="1:1" x14ac:dyDescent="0.35">
      <c r="A98" s="458"/>
    </row>
    <row r="99" spans="1:1" x14ac:dyDescent="0.35">
      <c r="A99" s="458"/>
    </row>
    <row r="100" spans="1:1" x14ac:dyDescent="0.35">
      <c r="A100" s="458"/>
    </row>
    <row r="101" spans="1:1" x14ac:dyDescent="0.35">
      <c r="A101" s="458"/>
    </row>
    <row r="102" spans="1:1" x14ac:dyDescent="0.35">
      <c r="A102" s="458"/>
    </row>
    <row r="103" spans="1:1" x14ac:dyDescent="0.35">
      <c r="A103" s="458"/>
    </row>
    <row r="104" spans="1:1" x14ac:dyDescent="0.35">
      <c r="A104" s="458"/>
    </row>
    <row r="105" spans="1:1" x14ac:dyDescent="0.35">
      <c r="A105" s="458"/>
    </row>
    <row r="106" spans="1:1" x14ac:dyDescent="0.35">
      <c r="A106" s="458"/>
    </row>
    <row r="107" spans="1:1" x14ac:dyDescent="0.35">
      <c r="A107" s="458"/>
    </row>
    <row r="108" spans="1:1" x14ac:dyDescent="0.35">
      <c r="A108" s="458"/>
    </row>
    <row r="109" spans="1:1" x14ac:dyDescent="0.35">
      <c r="A109" s="458"/>
    </row>
    <row r="110" spans="1:1" x14ac:dyDescent="0.35">
      <c r="A110" s="458"/>
    </row>
    <row r="111" spans="1:1" x14ac:dyDescent="0.35">
      <c r="A111" s="458"/>
    </row>
    <row r="112" spans="1:1" x14ac:dyDescent="0.35">
      <c r="A112" s="458"/>
    </row>
    <row r="113" spans="1:2" x14ac:dyDescent="0.35">
      <c r="A113" s="458" t="s">
        <v>1069</v>
      </c>
      <c r="B113" s="459" t="s">
        <v>1067</v>
      </c>
    </row>
    <row r="136" spans="1:1" x14ac:dyDescent="0.35">
      <c r="A136" s="449" t="s">
        <v>1070</v>
      </c>
    </row>
    <row r="140" spans="1:1" x14ac:dyDescent="0.35">
      <c r="A140" s="449" t="s">
        <v>1071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BA01-0B62-4CB1-A30F-92B8C793DBDC}">
  <sheetPr codeName="Sheet34"/>
  <dimension ref="A1:HR190"/>
  <sheetViews>
    <sheetView tabSelected="1" zoomScaleNormal="100" workbookViewId="0">
      <pane xSplit="4" ySplit="5" topLeftCell="FN8" activePane="bottomRight" state="frozen"/>
      <selection pane="topRight" activeCell="E1" sqref="E1"/>
      <selection pane="bottomLeft" activeCell="A6" sqref="A6"/>
      <selection pane="bottomRight" activeCell="FO27" sqref="FO27"/>
    </sheetView>
  </sheetViews>
  <sheetFormatPr defaultRowHeight="14.5" x14ac:dyDescent="0.35"/>
  <cols>
    <col min="1" max="1" width="12.81640625" customWidth="1"/>
    <col min="2" max="2" width="11.1796875" bestFit="1" customWidth="1"/>
    <col min="3" max="3" width="19.453125" customWidth="1"/>
    <col min="4" max="4" width="17.6328125" customWidth="1"/>
    <col min="5" max="223" width="35.81640625" customWidth="1"/>
  </cols>
  <sheetData>
    <row r="1" spans="1:226" ht="60" x14ac:dyDescent="0.35">
      <c r="A1" s="251"/>
      <c r="B1" s="252"/>
      <c r="C1" s="253"/>
      <c r="D1" s="254" t="s">
        <v>324</v>
      </c>
      <c r="E1" s="310" t="s">
        <v>7</v>
      </c>
      <c r="F1" s="310" t="s">
        <v>7</v>
      </c>
      <c r="G1" s="310" t="s">
        <v>7</v>
      </c>
      <c r="H1" s="310" t="s">
        <v>7</v>
      </c>
      <c r="I1" s="310" t="s">
        <v>7</v>
      </c>
      <c r="J1" s="310" t="s">
        <v>7</v>
      </c>
      <c r="K1" s="310" t="s">
        <v>7</v>
      </c>
      <c r="L1" s="310" t="s">
        <v>7</v>
      </c>
      <c r="M1" s="310" t="s">
        <v>7</v>
      </c>
      <c r="N1" s="310" t="s">
        <v>7</v>
      </c>
      <c r="O1" s="310" t="s">
        <v>21</v>
      </c>
      <c r="P1" s="310" t="s">
        <v>24</v>
      </c>
      <c r="Q1" s="310" t="s">
        <v>24</v>
      </c>
      <c r="R1" s="310" t="s">
        <v>24</v>
      </c>
      <c r="S1" s="310" t="s">
        <v>24</v>
      </c>
      <c r="T1" s="310" t="s">
        <v>24</v>
      </c>
      <c r="U1" s="310" t="s">
        <v>24</v>
      </c>
      <c r="V1" s="310" t="s">
        <v>24</v>
      </c>
      <c r="W1" s="310" t="s">
        <v>24</v>
      </c>
      <c r="X1" s="310" t="s">
        <v>24</v>
      </c>
      <c r="Y1" s="310" t="s">
        <v>24</v>
      </c>
      <c r="Z1" s="310" t="s">
        <v>24</v>
      </c>
      <c r="AA1" s="310" t="s">
        <v>24</v>
      </c>
      <c r="AB1" s="310" t="s">
        <v>24</v>
      </c>
      <c r="AC1" s="310" t="s">
        <v>24</v>
      </c>
      <c r="AD1" s="310" t="s">
        <v>39</v>
      </c>
      <c r="AE1" s="310" t="s">
        <v>41</v>
      </c>
      <c r="AF1" s="310" t="s">
        <v>41</v>
      </c>
      <c r="AG1" s="310" t="s">
        <v>41</v>
      </c>
      <c r="AH1" s="310" t="s">
        <v>41</v>
      </c>
      <c r="AI1" s="310" t="s">
        <v>41</v>
      </c>
      <c r="AJ1" s="310" t="s">
        <v>41</v>
      </c>
      <c r="AK1" s="310" t="s">
        <v>41</v>
      </c>
      <c r="AL1" s="310" t="s">
        <v>41</v>
      </c>
      <c r="AM1" s="310" t="s">
        <v>41</v>
      </c>
      <c r="AN1" s="310" t="s">
        <v>41</v>
      </c>
      <c r="AO1" s="310" t="s">
        <v>41</v>
      </c>
      <c r="AP1" s="310" t="s">
        <v>41</v>
      </c>
      <c r="AQ1" s="310" t="s">
        <v>41</v>
      </c>
      <c r="AR1" s="310" t="s">
        <v>41</v>
      </c>
      <c r="AS1" s="310" t="s">
        <v>58</v>
      </c>
      <c r="AT1" s="310" t="s">
        <v>61</v>
      </c>
      <c r="AU1" s="310" t="s">
        <v>62</v>
      </c>
      <c r="AV1" s="310" t="s">
        <v>62</v>
      </c>
      <c r="AW1" s="310" t="s">
        <v>62</v>
      </c>
      <c r="AX1" s="310" t="s">
        <v>62</v>
      </c>
      <c r="AY1" s="310" t="s">
        <v>69</v>
      </c>
      <c r="AZ1" s="310" t="s">
        <v>69</v>
      </c>
      <c r="BA1" s="310" t="s">
        <v>69</v>
      </c>
      <c r="BB1" s="310" t="s">
        <v>69</v>
      </c>
      <c r="BC1" s="310" t="s">
        <v>72</v>
      </c>
      <c r="BD1" s="310" t="s">
        <v>72</v>
      </c>
      <c r="BE1" s="310" t="s">
        <v>72</v>
      </c>
      <c r="BF1" s="310" t="s">
        <v>72</v>
      </c>
      <c r="BG1" s="310" t="s">
        <v>72</v>
      </c>
      <c r="BH1" s="310" t="s">
        <v>72</v>
      </c>
      <c r="BI1" s="310" t="s">
        <v>72</v>
      </c>
      <c r="BJ1" s="310" t="s">
        <v>72</v>
      </c>
      <c r="BK1" s="310" t="s">
        <v>72</v>
      </c>
      <c r="BL1" s="310" t="s">
        <v>72</v>
      </c>
      <c r="BM1" s="310" t="s">
        <v>72</v>
      </c>
      <c r="BN1" s="310" t="s">
        <v>72</v>
      </c>
      <c r="BO1" s="310" t="s">
        <v>72</v>
      </c>
      <c r="BP1" s="310" t="s">
        <v>72</v>
      </c>
      <c r="BQ1" s="310" t="s">
        <v>72</v>
      </c>
      <c r="BR1" s="310" t="s">
        <v>88</v>
      </c>
      <c r="BS1" s="310" t="s">
        <v>90</v>
      </c>
      <c r="BT1" s="310" t="s">
        <v>90</v>
      </c>
      <c r="BU1" s="310" t="s">
        <v>90</v>
      </c>
      <c r="BV1" s="310" t="s">
        <v>90</v>
      </c>
      <c r="BW1" s="310" t="s">
        <v>90</v>
      </c>
      <c r="BX1" s="310" t="s">
        <v>90</v>
      </c>
      <c r="BY1" s="310" t="s">
        <v>90</v>
      </c>
      <c r="BZ1" s="310" t="s">
        <v>90</v>
      </c>
      <c r="CA1" s="310" t="s">
        <v>90</v>
      </c>
      <c r="CB1" s="310" t="s">
        <v>90</v>
      </c>
      <c r="CC1" s="310" t="s">
        <v>90</v>
      </c>
      <c r="CD1" s="310" t="s">
        <v>90</v>
      </c>
      <c r="CE1" s="310" t="s">
        <v>90</v>
      </c>
      <c r="CF1" s="310" t="s">
        <v>90</v>
      </c>
      <c r="CG1" s="310" t="s">
        <v>90</v>
      </c>
      <c r="CH1" s="310" t="s">
        <v>107</v>
      </c>
      <c r="CI1" s="310" t="s">
        <v>109</v>
      </c>
      <c r="CJ1" s="310" t="s">
        <v>109</v>
      </c>
      <c r="CK1" s="310" t="s">
        <v>107</v>
      </c>
      <c r="CL1" s="310" t="s">
        <v>107</v>
      </c>
      <c r="CM1" s="310" t="s">
        <v>107</v>
      </c>
      <c r="CN1" s="310" t="s">
        <v>107</v>
      </c>
      <c r="CO1" s="310" t="s">
        <v>365</v>
      </c>
      <c r="CP1" s="310" t="s">
        <v>117</v>
      </c>
      <c r="CQ1" s="310" t="s">
        <v>118</v>
      </c>
      <c r="CR1" s="310" t="s">
        <v>119</v>
      </c>
      <c r="CS1" s="310" t="s">
        <v>119</v>
      </c>
      <c r="CT1" s="310" t="s">
        <v>119</v>
      </c>
      <c r="CU1" s="310" t="s">
        <v>119</v>
      </c>
      <c r="CV1" s="310" t="s">
        <v>119</v>
      </c>
      <c r="CW1" s="310" t="s">
        <v>119</v>
      </c>
      <c r="CX1" s="310" t="s">
        <v>119</v>
      </c>
      <c r="CY1" s="310" t="s">
        <v>119</v>
      </c>
      <c r="CZ1" s="310" t="s">
        <v>119</v>
      </c>
      <c r="DA1" s="310" t="s">
        <v>119</v>
      </c>
      <c r="DB1" s="310" t="s">
        <v>119</v>
      </c>
      <c r="DC1" s="310" t="s">
        <v>132</v>
      </c>
      <c r="DD1" s="310" t="s">
        <v>119</v>
      </c>
      <c r="DE1" s="310" t="s">
        <v>119</v>
      </c>
      <c r="DF1" s="310" t="s">
        <v>119</v>
      </c>
      <c r="DG1" s="310" t="s">
        <v>119</v>
      </c>
      <c r="DH1" s="310" t="s">
        <v>119</v>
      </c>
      <c r="DI1" s="310" t="s">
        <v>119</v>
      </c>
      <c r="DJ1" s="310" t="s">
        <v>119</v>
      </c>
      <c r="DK1" s="310" t="s">
        <v>142</v>
      </c>
      <c r="DL1" s="310" t="s">
        <v>142</v>
      </c>
      <c r="DM1" s="310" t="s">
        <v>142</v>
      </c>
      <c r="DN1" s="310" t="s">
        <v>146</v>
      </c>
      <c r="DO1" s="310" t="s">
        <v>146</v>
      </c>
      <c r="DP1" s="310" t="s">
        <v>146</v>
      </c>
      <c r="DQ1" s="310" t="s">
        <v>150</v>
      </c>
      <c r="DR1" s="310" t="s">
        <v>150</v>
      </c>
      <c r="DS1" s="310" t="s">
        <v>150</v>
      </c>
      <c r="DT1" s="310" t="s">
        <v>150</v>
      </c>
      <c r="DU1" s="310" t="s">
        <v>150</v>
      </c>
      <c r="DV1" s="310" t="s">
        <v>158</v>
      </c>
      <c r="DW1" s="310" t="s">
        <v>158</v>
      </c>
      <c r="DX1" s="310" t="s">
        <v>158</v>
      </c>
      <c r="DY1" s="310" t="s">
        <v>158</v>
      </c>
      <c r="DZ1" s="310" t="s">
        <v>163</v>
      </c>
      <c r="EA1" s="310" t="s">
        <v>163</v>
      </c>
      <c r="EB1" s="310" t="s">
        <v>167</v>
      </c>
      <c r="EC1" s="310" t="s">
        <v>167</v>
      </c>
      <c r="ED1" s="310" t="s">
        <v>167</v>
      </c>
      <c r="EE1" s="310" t="s">
        <v>167</v>
      </c>
      <c r="EF1" s="310" t="s">
        <v>167</v>
      </c>
      <c r="EG1" s="310" t="s">
        <v>167</v>
      </c>
      <c r="EH1" s="310" t="s">
        <v>167</v>
      </c>
      <c r="EI1" s="310" t="s">
        <v>175</v>
      </c>
      <c r="EJ1" s="310" t="s">
        <v>175</v>
      </c>
      <c r="EK1" s="310" t="s">
        <v>178</v>
      </c>
      <c r="EL1" s="310" t="s">
        <v>178</v>
      </c>
      <c r="EM1" s="310" t="s">
        <v>181</v>
      </c>
      <c r="EN1" s="310" t="s">
        <v>181</v>
      </c>
      <c r="EO1" s="310" t="s">
        <v>181</v>
      </c>
      <c r="EP1" s="310" t="s">
        <v>181</v>
      </c>
      <c r="EQ1" s="310" t="s">
        <v>181</v>
      </c>
      <c r="ER1" s="310" t="s">
        <v>181</v>
      </c>
      <c r="ES1" s="310" t="s">
        <v>181</v>
      </c>
      <c r="ET1" s="310" t="s">
        <v>181</v>
      </c>
      <c r="EU1" s="310" t="s">
        <v>181</v>
      </c>
      <c r="EV1" s="310" t="s">
        <v>181</v>
      </c>
      <c r="EW1" s="310" t="s">
        <v>181</v>
      </c>
      <c r="EX1" s="310" t="s">
        <v>181</v>
      </c>
      <c r="EY1" s="310" t="s">
        <v>181</v>
      </c>
      <c r="EZ1" s="310" t="s">
        <v>181</v>
      </c>
      <c r="FA1" s="310" t="s">
        <v>181</v>
      </c>
      <c r="FB1" s="310" t="s">
        <v>181</v>
      </c>
      <c r="FC1" s="310" t="s">
        <v>181</v>
      </c>
      <c r="FD1" s="310" t="s">
        <v>181</v>
      </c>
      <c r="FE1" s="310" t="s">
        <v>181</v>
      </c>
      <c r="FF1" s="310" t="s">
        <v>181</v>
      </c>
      <c r="FG1" s="310" t="s">
        <v>205</v>
      </c>
      <c r="FH1" s="310" t="s">
        <v>205</v>
      </c>
      <c r="FI1" s="310" t="s">
        <v>205</v>
      </c>
      <c r="FJ1" s="310" t="s">
        <v>205</v>
      </c>
      <c r="FK1" s="310" t="s">
        <v>211</v>
      </c>
      <c r="FL1" s="310" t="s">
        <v>212</v>
      </c>
      <c r="FM1" s="310" t="s">
        <v>213</v>
      </c>
      <c r="FN1" s="310" t="s">
        <v>213</v>
      </c>
      <c r="FO1" s="310" t="s">
        <v>215</v>
      </c>
      <c r="FP1" s="310" t="s">
        <v>217</v>
      </c>
      <c r="FQ1" s="310" t="s">
        <v>217</v>
      </c>
      <c r="FR1" s="310" t="s">
        <v>217</v>
      </c>
      <c r="FS1" s="310" t="s">
        <v>217</v>
      </c>
      <c r="FT1" s="310" t="s">
        <v>217</v>
      </c>
      <c r="FU1" s="310" t="s">
        <v>217</v>
      </c>
      <c r="FV1" s="310" t="s">
        <v>217</v>
      </c>
      <c r="FW1" s="310" t="s">
        <v>217</v>
      </c>
      <c r="FX1" s="310" t="s">
        <v>217</v>
      </c>
      <c r="FY1" s="310" t="s">
        <v>227</v>
      </c>
      <c r="FZ1" s="310" t="s">
        <v>227</v>
      </c>
      <c r="GA1" s="310" t="s">
        <v>227</v>
      </c>
      <c r="GB1" s="310" t="s">
        <v>227</v>
      </c>
      <c r="GC1" s="310" t="s">
        <v>227</v>
      </c>
      <c r="GD1" s="310" t="s">
        <v>227</v>
      </c>
      <c r="GE1" s="310" t="s">
        <v>232</v>
      </c>
      <c r="GF1" s="310" t="s">
        <v>232</v>
      </c>
      <c r="GG1" s="310" t="s">
        <v>232</v>
      </c>
      <c r="GH1" s="310" t="s">
        <v>232</v>
      </c>
      <c r="GI1" s="310" t="s">
        <v>232</v>
      </c>
      <c r="GJ1" s="310" t="s">
        <v>232</v>
      </c>
      <c r="GK1" s="310" t="s">
        <v>236</v>
      </c>
      <c r="GL1" s="310" t="s">
        <v>236</v>
      </c>
      <c r="GM1" s="310" t="s">
        <v>236</v>
      </c>
      <c r="GN1" s="310" t="s">
        <v>240</v>
      </c>
      <c r="GO1" s="310" t="s">
        <v>240</v>
      </c>
      <c r="GP1" s="310" t="s">
        <v>240</v>
      </c>
      <c r="GQ1" s="310" t="s">
        <v>240</v>
      </c>
      <c r="GR1" s="310" t="s">
        <v>240</v>
      </c>
      <c r="GS1" s="310" t="s">
        <v>240</v>
      </c>
      <c r="GT1" s="310" t="s">
        <v>247</v>
      </c>
      <c r="GU1" s="310" t="s">
        <v>251</v>
      </c>
      <c r="GV1" s="310" t="s">
        <v>253</v>
      </c>
      <c r="GW1" s="310" t="s">
        <v>256</v>
      </c>
      <c r="GX1" s="310" t="s">
        <v>256</v>
      </c>
      <c r="GY1" s="310" t="s">
        <v>256</v>
      </c>
      <c r="GZ1" s="310" t="s">
        <v>256</v>
      </c>
      <c r="HA1" s="310" t="s">
        <v>256</v>
      </c>
      <c r="HB1" s="310" t="s">
        <v>261</v>
      </c>
      <c r="HC1" s="310" t="s">
        <v>261</v>
      </c>
      <c r="HD1" s="310" t="s">
        <v>264</v>
      </c>
      <c r="HE1" s="310" t="s">
        <v>264</v>
      </c>
      <c r="HF1" s="310" t="s">
        <v>266</v>
      </c>
      <c r="HG1" s="310" t="s">
        <v>266</v>
      </c>
      <c r="HH1" s="310" t="s">
        <v>269</v>
      </c>
      <c r="HI1" s="310" t="s">
        <v>269</v>
      </c>
      <c r="HJ1" s="310" t="s">
        <v>275</v>
      </c>
      <c r="HK1" s="310" t="s">
        <v>269</v>
      </c>
      <c r="HL1" s="310" t="s">
        <v>269</v>
      </c>
      <c r="HM1" s="310" t="s">
        <v>269</v>
      </c>
      <c r="HN1" s="310" t="s">
        <v>283</v>
      </c>
      <c r="HO1" s="310" t="s">
        <v>283</v>
      </c>
    </row>
    <row r="2" spans="1:226" ht="96" x14ac:dyDescent="0.35">
      <c r="A2" s="255"/>
      <c r="B2" s="256"/>
      <c r="C2" s="257"/>
      <c r="D2" s="254" t="s">
        <v>868</v>
      </c>
      <c r="E2" s="310" t="s">
        <v>8</v>
      </c>
      <c r="F2" s="310" t="s">
        <v>12</v>
      </c>
      <c r="G2" s="310" t="s">
        <v>13</v>
      </c>
      <c r="H2" s="310" t="s">
        <v>14</v>
      </c>
      <c r="I2" s="310" t="s">
        <v>15</v>
      </c>
      <c r="J2" s="310" t="s">
        <v>16</v>
      </c>
      <c r="K2" s="310" t="s">
        <v>17</v>
      </c>
      <c r="L2" s="310" t="s">
        <v>18</v>
      </c>
      <c r="M2" s="310" t="s">
        <v>19</v>
      </c>
      <c r="N2" s="310" t="s">
        <v>20</v>
      </c>
      <c r="O2" s="310" t="s">
        <v>22</v>
      </c>
      <c r="P2" s="310" t="s">
        <v>25</v>
      </c>
      <c r="Q2" s="310" t="s">
        <v>27</v>
      </c>
      <c r="R2" s="310" t="s">
        <v>28</v>
      </c>
      <c r="S2" s="310" t="s">
        <v>29</v>
      </c>
      <c r="T2" s="310" t="s">
        <v>30</v>
      </c>
      <c r="U2" s="310" t="s">
        <v>31</v>
      </c>
      <c r="V2" s="310" t="s">
        <v>32</v>
      </c>
      <c r="W2" s="310" t="s">
        <v>33</v>
      </c>
      <c r="X2" s="310" t="s">
        <v>34</v>
      </c>
      <c r="Y2" s="310" t="s">
        <v>35</v>
      </c>
      <c r="Z2" s="310" t="s">
        <v>36</v>
      </c>
      <c r="AA2" s="310" t="s">
        <v>37</v>
      </c>
      <c r="AB2" s="310" t="s">
        <v>703</v>
      </c>
      <c r="AC2" s="310" t="s">
        <v>38</v>
      </c>
      <c r="AD2" s="310" t="s">
        <v>40</v>
      </c>
      <c r="AE2" s="310" t="s">
        <v>42</v>
      </c>
      <c r="AF2" s="310" t="s">
        <v>44</v>
      </c>
      <c r="AG2" s="310" t="s">
        <v>46</v>
      </c>
      <c r="AH2" s="310" t="s">
        <v>46</v>
      </c>
      <c r="AI2" s="310" t="s">
        <v>49</v>
      </c>
      <c r="AJ2" s="310" t="s">
        <v>50</v>
      </c>
      <c r="AK2" s="310" t="s">
        <v>52</v>
      </c>
      <c r="AL2" s="310" t="s">
        <v>52</v>
      </c>
      <c r="AM2" s="310" t="s">
        <v>53</v>
      </c>
      <c r="AN2" s="310" t="s">
        <v>53</v>
      </c>
      <c r="AO2" s="310" t="s">
        <v>54</v>
      </c>
      <c r="AP2" s="310" t="s">
        <v>55</v>
      </c>
      <c r="AQ2" s="310" t="s">
        <v>57</v>
      </c>
      <c r="AR2" s="310" t="s">
        <v>57</v>
      </c>
      <c r="AS2" s="310" t="s">
        <v>59</v>
      </c>
      <c r="AT2" s="310" t="s">
        <v>61</v>
      </c>
      <c r="AU2" s="310" t="s">
        <v>63</v>
      </c>
      <c r="AV2" s="310" t="s">
        <v>65</v>
      </c>
      <c r="AW2" s="310" t="s">
        <v>688</v>
      </c>
      <c r="AX2" s="310" t="s">
        <v>67</v>
      </c>
      <c r="AY2" s="310" t="s">
        <v>70</v>
      </c>
      <c r="AZ2" s="310" t="s">
        <v>70</v>
      </c>
      <c r="BA2" s="310" t="s">
        <v>70</v>
      </c>
      <c r="BB2" s="310" t="s">
        <v>70</v>
      </c>
      <c r="BC2" s="310" t="s">
        <v>73</v>
      </c>
      <c r="BD2" s="310" t="s">
        <v>75</v>
      </c>
      <c r="BE2" s="310" t="s">
        <v>76</v>
      </c>
      <c r="BF2" s="310" t="s">
        <v>77</v>
      </c>
      <c r="BG2" s="310" t="s">
        <v>78</v>
      </c>
      <c r="BH2" s="310" t="s">
        <v>79</v>
      </c>
      <c r="BI2" s="310" t="s">
        <v>80</v>
      </c>
      <c r="BJ2" s="310" t="s">
        <v>81</v>
      </c>
      <c r="BK2" s="310" t="s">
        <v>82</v>
      </c>
      <c r="BL2" s="310" t="s">
        <v>633</v>
      </c>
      <c r="BM2" s="310" t="s">
        <v>634</v>
      </c>
      <c r="BN2" s="310" t="s">
        <v>83</v>
      </c>
      <c r="BO2" s="310" t="s">
        <v>84</v>
      </c>
      <c r="BP2" s="310" t="s">
        <v>85</v>
      </c>
      <c r="BQ2" s="310" t="s">
        <v>86</v>
      </c>
      <c r="BR2" s="310" t="s">
        <v>89</v>
      </c>
      <c r="BS2" s="310" t="s">
        <v>91</v>
      </c>
      <c r="BT2" s="310" t="s">
        <v>92</v>
      </c>
      <c r="BU2" s="310" t="s">
        <v>94</v>
      </c>
      <c r="BV2" s="310" t="s">
        <v>95</v>
      </c>
      <c r="BW2" s="310" t="s">
        <v>96</v>
      </c>
      <c r="BX2" s="310" t="s">
        <v>97</v>
      </c>
      <c r="BY2" s="310" t="s">
        <v>98</v>
      </c>
      <c r="BZ2" s="310" t="s">
        <v>99</v>
      </c>
      <c r="CA2" s="310" t="s">
        <v>100</v>
      </c>
      <c r="CB2" s="310" t="s">
        <v>101</v>
      </c>
      <c r="CC2" s="310" t="s">
        <v>102</v>
      </c>
      <c r="CD2" s="310" t="s">
        <v>103</v>
      </c>
      <c r="CE2" s="310" t="s">
        <v>104</v>
      </c>
      <c r="CF2" s="310" t="s">
        <v>105</v>
      </c>
      <c r="CG2" s="310" t="s">
        <v>106</v>
      </c>
      <c r="CH2" s="310" t="s">
        <v>108</v>
      </c>
      <c r="CI2" s="310" t="s">
        <v>110</v>
      </c>
      <c r="CJ2" s="310" t="s">
        <v>111</v>
      </c>
      <c r="CK2" s="310" t="s">
        <v>112</v>
      </c>
      <c r="CL2" s="310" t="s">
        <v>113</v>
      </c>
      <c r="CM2" s="310" t="s">
        <v>114</v>
      </c>
      <c r="CN2" s="310" t="s">
        <v>115</v>
      </c>
      <c r="CO2" s="310" t="s">
        <v>365</v>
      </c>
      <c r="CP2" s="310" t="s">
        <v>117</v>
      </c>
      <c r="CQ2" s="310" t="s">
        <v>118</v>
      </c>
      <c r="CR2" s="310" t="s">
        <v>120</v>
      </c>
      <c r="CS2" s="310" t="s">
        <v>121</v>
      </c>
      <c r="CT2" s="310" t="s">
        <v>123</v>
      </c>
      <c r="CU2" s="310" t="s">
        <v>124</v>
      </c>
      <c r="CV2" s="310" t="s">
        <v>125</v>
      </c>
      <c r="CW2" s="310" t="s">
        <v>126</v>
      </c>
      <c r="CX2" s="310" t="s">
        <v>127</v>
      </c>
      <c r="CY2" s="310" t="s">
        <v>128</v>
      </c>
      <c r="CZ2" s="310" t="s">
        <v>129</v>
      </c>
      <c r="DA2" s="310" t="s">
        <v>130</v>
      </c>
      <c r="DB2" s="310" t="s">
        <v>131</v>
      </c>
      <c r="DC2" s="310" t="s">
        <v>133</v>
      </c>
      <c r="DD2" s="310" t="s">
        <v>134</v>
      </c>
      <c r="DE2" s="310" t="s">
        <v>136</v>
      </c>
      <c r="DF2" s="310" t="s">
        <v>137</v>
      </c>
      <c r="DG2" s="310" t="s">
        <v>327</v>
      </c>
      <c r="DH2" s="310" t="s">
        <v>138</v>
      </c>
      <c r="DI2" s="310" t="s">
        <v>139</v>
      </c>
      <c r="DJ2" s="310" t="s">
        <v>141</v>
      </c>
      <c r="DK2" s="310" t="s">
        <v>143</v>
      </c>
      <c r="DL2" s="310" t="s">
        <v>144</v>
      </c>
      <c r="DM2" s="310" t="s">
        <v>145</v>
      </c>
      <c r="DN2" s="310" t="s">
        <v>147</v>
      </c>
      <c r="DO2" s="310" t="s">
        <v>148</v>
      </c>
      <c r="DP2" s="310" t="s">
        <v>149</v>
      </c>
      <c r="DQ2" s="310" t="s">
        <v>151</v>
      </c>
      <c r="DR2" s="310" t="s">
        <v>153</v>
      </c>
      <c r="DS2" s="310" t="s">
        <v>154</v>
      </c>
      <c r="DT2" s="310" t="s">
        <v>155</v>
      </c>
      <c r="DU2" s="310" t="s">
        <v>157</v>
      </c>
      <c r="DV2" s="310" t="s">
        <v>159</v>
      </c>
      <c r="DW2" s="310" t="s">
        <v>160</v>
      </c>
      <c r="DX2" s="310" t="s">
        <v>161</v>
      </c>
      <c r="DY2" s="310" t="s">
        <v>162</v>
      </c>
      <c r="DZ2" s="310" t="s">
        <v>164</v>
      </c>
      <c r="EA2" s="310" t="s">
        <v>166</v>
      </c>
      <c r="EB2" s="310" t="s">
        <v>168</v>
      </c>
      <c r="EC2" s="310" t="s">
        <v>169</v>
      </c>
      <c r="ED2" s="310" t="s">
        <v>170</v>
      </c>
      <c r="EE2" s="310" t="s">
        <v>171</v>
      </c>
      <c r="EF2" s="310" t="s">
        <v>172</v>
      </c>
      <c r="EG2" s="310" t="s">
        <v>173</v>
      </c>
      <c r="EH2" s="310" t="s">
        <v>174</v>
      </c>
      <c r="EI2" s="310" t="s">
        <v>176</v>
      </c>
      <c r="EJ2" s="310" t="s">
        <v>177</v>
      </c>
      <c r="EK2" s="310" t="s">
        <v>179</v>
      </c>
      <c r="EL2" s="310" t="s">
        <v>180</v>
      </c>
      <c r="EM2" s="310" t="s">
        <v>182</v>
      </c>
      <c r="EN2" s="310" t="s">
        <v>183</v>
      </c>
      <c r="EO2" s="310" t="s">
        <v>184</v>
      </c>
      <c r="EP2" s="310" t="s">
        <v>185</v>
      </c>
      <c r="EQ2" s="310" t="s">
        <v>186</v>
      </c>
      <c r="ER2" s="310" t="s">
        <v>187</v>
      </c>
      <c r="ES2" s="310" t="s">
        <v>188</v>
      </c>
      <c r="ET2" s="310" t="s">
        <v>189</v>
      </c>
      <c r="EU2" s="310" t="s">
        <v>191</v>
      </c>
      <c r="EV2" s="310" t="s">
        <v>193</v>
      </c>
      <c r="EW2" s="310" t="s">
        <v>194</v>
      </c>
      <c r="EX2" s="310" t="s">
        <v>195</v>
      </c>
      <c r="EY2" s="310" t="s">
        <v>196</v>
      </c>
      <c r="EZ2" s="310" t="s">
        <v>197</v>
      </c>
      <c r="FA2" s="310" t="s">
        <v>198</v>
      </c>
      <c r="FB2" s="310" t="s">
        <v>200</v>
      </c>
      <c r="FC2" s="310" t="s">
        <v>201</v>
      </c>
      <c r="FD2" s="310" t="s">
        <v>202</v>
      </c>
      <c r="FE2" s="310" t="s">
        <v>203</v>
      </c>
      <c r="FF2" s="310" t="s">
        <v>204</v>
      </c>
      <c r="FG2" s="310" t="s">
        <v>206</v>
      </c>
      <c r="FH2" s="310" t="s">
        <v>207</v>
      </c>
      <c r="FI2" s="310" t="s">
        <v>208</v>
      </c>
      <c r="FJ2" s="310" t="s">
        <v>210</v>
      </c>
      <c r="FK2" s="310" t="s">
        <v>211</v>
      </c>
      <c r="FL2" s="310" t="s">
        <v>212</v>
      </c>
      <c r="FM2" s="310" t="s">
        <v>631</v>
      </c>
      <c r="FN2" s="310" t="s">
        <v>631</v>
      </c>
      <c r="FO2" s="310" t="s">
        <v>216</v>
      </c>
      <c r="FP2" s="310" t="s">
        <v>218</v>
      </c>
      <c r="FQ2" s="310" t="s">
        <v>219</v>
      </c>
      <c r="FR2" s="310" t="s">
        <v>220</v>
      </c>
      <c r="FS2" s="310" t="s">
        <v>221</v>
      </c>
      <c r="FT2" s="310" t="s">
        <v>222</v>
      </c>
      <c r="FU2" s="310" t="s">
        <v>223</v>
      </c>
      <c r="FV2" s="310" t="s">
        <v>224</v>
      </c>
      <c r="FW2" s="310" t="s">
        <v>225</v>
      </c>
      <c r="FX2" s="310" t="s">
        <v>226</v>
      </c>
      <c r="FY2" s="310" t="s">
        <v>228</v>
      </c>
      <c r="FZ2" s="310" t="s">
        <v>228</v>
      </c>
      <c r="GA2" s="310" t="s">
        <v>230</v>
      </c>
      <c r="GB2" s="310" t="s">
        <v>230</v>
      </c>
      <c r="GC2" s="310" t="s">
        <v>231</v>
      </c>
      <c r="GD2" s="310" t="s">
        <v>231</v>
      </c>
      <c r="GE2" s="310" t="s">
        <v>233</v>
      </c>
      <c r="GF2" s="310" t="s">
        <v>233</v>
      </c>
      <c r="GG2" s="310" t="s">
        <v>234</v>
      </c>
      <c r="GH2" s="310" t="s">
        <v>234</v>
      </c>
      <c r="GI2" s="310" t="s">
        <v>235</v>
      </c>
      <c r="GJ2" s="310" t="s">
        <v>235</v>
      </c>
      <c r="GK2" s="310" t="s">
        <v>237</v>
      </c>
      <c r="GL2" s="310" t="s">
        <v>238</v>
      </c>
      <c r="GM2" s="310" t="s">
        <v>239</v>
      </c>
      <c r="GN2" s="310" t="s">
        <v>241</v>
      </c>
      <c r="GO2" s="310" t="s">
        <v>242</v>
      </c>
      <c r="GP2" s="310" t="s">
        <v>243</v>
      </c>
      <c r="GQ2" s="310" t="s">
        <v>244</v>
      </c>
      <c r="GR2" s="310" t="s">
        <v>245</v>
      </c>
      <c r="GS2" s="310" t="s">
        <v>246</v>
      </c>
      <c r="GT2" s="310" t="s">
        <v>248</v>
      </c>
      <c r="GU2" s="310" t="s">
        <v>252</v>
      </c>
      <c r="GV2" s="310" t="s">
        <v>254</v>
      </c>
      <c r="GW2" s="310" t="s">
        <v>257</v>
      </c>
      <c r="GX2" s="310" t="s">
        <v>258</v>
      </c>
      <c r="GY2" s="310" t="s">
        <v>259</v>
      </c>
      <c r="GZ2" s="310" t="s">
        <v>260</v>
      </c>
      <c r="HA2" s="310" t="s">
        <v>113</v>
      </c>
      <c r="HB2" s="310" t="s">
        <v>262</v>
      </c>
      <c r="HC2" s="310" t="s">
        <v>263</v>
      </c>
      <c r="HD2" s="310" t="s">
        <v>265</v>
      </c>
      <c r="HE2" s="310" t="s">
        <v>263</v>
      </c>
      <c r="HF2" s="310" t="s">
        <v>267</v>
      </c>
      <c r="HG2" s="310" t="s">
        <v>268</v>
      </c>
      <c r="HH2" s="310" t="s">
        <v>270</v>
      </c>
      <c r="HI2" s="310" t="s">
        <v>273</v>
      </c>
      <c r="HJ2" s="310" t="s">
        <v>276</v>
      </c>
      <c r="HK2" s="310" t="s">
        <v>277</v>
      </c>
      <c r="HL2" s="310" t="s">
        <v>279</v>
      </c>
      <c r="HM2" s="310" t="s">
        <v>281</v>
      </c>
      <c r="HN2" s="310" t="s">
        <v>284</v>
      </c>
      <c r="HO2" s="310" t="s">
        <v>286</v>
      </c>
    </row>
    <row r="3" spans="1:226" ht="84" x14ac:dyDescent="0.35">
      <c r="A3" s="258"/>
      <c r="B3" s="259"/>
      <c r="C3" s="260"/>
      <c r="D3" s="254" t="s">
        <v>366</v>
      </c>
      <c r="E3" s="310" t="s">
        <v>287</v>
      </c>
      <c r="F3" s="310" t="s">
        <v>287</v>
      </c>
      <c r="G3" s="310" t="s">
        <v>287</v>
      </c>
      <c r="H3" s="310" t="s">
        <v>287</v>
      </c>
      <c r="I3" s="310" t="s">
        <v>287</v>
      </c>
      <c r="J3" s="310" t="s">
        <v>287</v>
      </c>
      <c r="K3" s="310" t="s">
        <v>287</v>
      </c>
      <c r="L3" s="310" t="s">
        <v>287</v>
      </c>
      <c r="M3" s="310" t="s">
        <v>287</v>
      </c>
      <c r="N3" s="310" t="s">
        <v>287</v>
      </c>
      <c r="O3" s="310" t="s">
        <v>287</v>
      </c>
      <c r="P3" s="310" t="s">
        <v>26</v>
      </c>
      <c r="Q3" s="310" t="s">
        <v>26</v>
      </c>
      <c r="R3" s="310" t="s">
        <v>26</v>
      </c>
      <c r="S3" s="310" t="s">
        <v>26</v>
      </c>
      <c r="T3" s="310" t="s">
        <v>26</v>
      </c>
      <c r="U3" s="310" t="s">
        <v>26</v>
      </c>
      <c r="V3" s="310" t="s">
        <v>26</v>
      </c>
      <c r="W3" s="310" t="s">
        <v>26</v>
      </c>
      <c r="X3" s="310" t="s">
        <v>26</v>
      </c>
      <c r="Y3" s="310" t="s">
        <v>26</v>
      </c>
      <c r="Z3" s="310" t="s">
        <v>26</v>
      </c>
      <c r="AA3" s="310" t="s">
        <v>26</v>
      </c>
      <c r="AB3" s="310" t="s">
        <v>26</v>
      </c>
      <c r="AC3" s="310" t="s">
        <v>26</v>
      </c>
      <c r="AD3" s="310" t="s">
        <v>26</v>
      </c>
      <c r="AE3" s="310" t="s">
        <v>287</v>
      </c>
      <c r="AF3" s="310" t="s">
        <v>287</v>
      </c>
      <c r="AG3" s="310" t="s">
        <v>47</v>
      </c>
      <c r="AH3" s="310" t="s">
        <v>47</v>
      </c>
      <c r="AI3" s="310" t="s">
        <v>287</v>
      </c>
      <c r="AJ3" s="310" t="s">
        <v>51</v>
      </c>
      <c r="AK3" s="310" t="s">
        <v>47</v>
      </c>
      <c r="AL3" s="310" t="s">
        <v>47</v>
      </c>
      <c r="AM3" s="310" t="s">
        <v>47</v>
      </c>
      <c r="AN3" s="310" t="s">
        <v>47</v>
      </c>
      <c r="AO3" s="310" t="s">
        <v>287</v>
      </c>
      <c r="AP3" s="310" t="s">
        <v>56</v>
      </c>
      <c r="AQ3" s="310" t="s">
        <v>47</v>
      </c>
      <c r="AR3" s="310" t="s">
        <v>47</v>
      </c>
      <c r="AS3" s="310" t="s">
        <v>287</v>
      </c>
      <c r="AT3" s="310" t="s">
        <v>287</v>
      </c>
      <c r="AU3" s="310" t="s">
        <v>287</v>
      </c>
      <c r="AV3" s="310" t="s">
        <v>287</v>
      </c>
      <c r="AW3" s="310" t="s">
        <v>287</v>
      </c>
      <c r="AX3" s="310" t="s">
        <v>287</v>
      </c>
      <c r="AY3" s="310" t="s">
        <v>71</v>
      </c>
      <c r="AZ3" s="310" t="s">
        <v>71</v>
      </c>
      <c r="BA3" s="310" t="s">
        <v>71</v>
      </c>
      <c r="BB3" s="310" t="s">
        <v>71</v>
      </c>
      <c r="BC3" s="310" t="s">
        <v>74</v>
      </c>
      <c r="BD3" s="310" t="s">
        <v>74</v>
      </c>
      <c r="BE3" s="310" t="s">
        <v>74</v>
      </c>
      <c r="BF3" s="310" t="s">
        <v>74</v>
      </c>
      <c r="BG3" s="310" t="s">
        <v>74</v>
      </c>
      <c r="BH3" s="310" t="s">
        <v>74</v>
      </c>
      <c r="BI3" s="310" t="s">
        <v>74</v>
      </c>
      <c r="BJ3" s="310" t="s">
        <v>74</v>
      </c>
      <c r="BK3" s="310" t="s">
        <v>74</v>
      </c>
      <c r="BL3" s="310" t="s">
        <v>74</v>
      </c>
      <c r="BM3" s="310" t="s">
        <v>74</v>
      </c>
      <c r="BN3" s="310" t="s">
        <v>74</v>
      </c>
      <c r="BO3" s="310" t="s">
        <v>74</v>
      </c>
      <c r="BP3" s="310" t="s">
        <v>74</v>
      </c>
      <c r="BQ3" s="310" t="s">
        <v>87</v>
      </c>
      <c r="BR3" s="310" t="s">
        <v>287</v>
      </c>
      <c r="BS3" s="310"/>
      <c r="BT3" s="310"/>
      <c r="BU3" s="310"/>
      <c r="BV3" s="310"/>
      <c r="BW3" s="310"/>
      <c r="BX3" s="310"/>
      <c r="BY3" s="310"/>
      <c r="BZ3" s="310"/>
      <c r="CA3" s="310"/>
      <c r="CB3" s="310"/>
      <c r="CC3" s="310"/>
      <c r="CD3" s="310"/>
      <c r="CE3" s="310"/>
      <c r="CF3" s="310"/>
      <c r="CG3" s="310"/>
      <c r="CH3" s="310"/>
      <c r="CI3" s="310" t="s">
        <v>287</v>
      </c>
      <c r="CJ3" s="310" t="s">
        <v>287</v>
      </c>
      <c r="CK3" s="310" t="s">
        <v>287</v>
      </c>
      <c r="CL3" s="310" t="s">
        <v>287</v>
      </c>
      <c r="CM3" s="310" t="s">
        <v>287</v>
      </c>
      <c r="CN3" s="310" t="s">
        <v>287</v>
      </c>
      <c r="CO3" s="310" t="s">
        <v>287</v>
      </c>
      <c r="CP3" s="310" t="s">
        <v>287</v>
      </c>
      <c r="CQ3" s="310" t="s">
        <v>287</v>
      </c>
      <c r="CR3" s="310" t="s">
        <v>287</v>
      </c>
      <c r="CS3" s="310" t="s">
        <v>122</v>
      </c>
      <c r="CT3" s="310" t="s">
        <v>122</v>
      </c>
      <c r="CU3" s="310" t="s">
        <v>122</v>
      </c>
      <c r="CV3" s="310" t="s">
        <v>122</v>
      </c>
      <c r="CW3" s="310" t="s">
        <v>122</v>
      </c>
      <c r="CX3" s="310" t="s">
        <v>122</v>
      </c>
      <c r="CY3" s="310" t="s">
        <v>122</v>
      </c>
      <c r="CZ3" s="310" t="s">
        <v>122</v>
      </c>
      <c r="DA3" s="310" t="s">
        <v>287</v>
      </c>
      <c r="DB3" s="310" t="s">
        <v>287</v>
      </c>
      <c r="DC3" s="310" t="s">
        <v>287</v>
      </c>
      <c r="DD3" s="310" t="s">
        <v>135</v>
      </c>
      <c r="DE3" s="310" t="s">
        <v>287</v>
      </c>
      <c r="DF3" s="310" t="s">
        <v>56</v>
      </c>
      <c r="DG3" s="310" t="s">
        <v>135</v>
      </c>
      <c r="DH3" s="310" t="s">
        <v>135</v>
      </c>
      <c r="DI3" s="310" t="s">
        <v>140</v>
      </c>
      <c r="DJ3" s="310" t="s">
        <v>56</v>
      </c>
      <c r="DK3" s="310" t="s">
        <v>287</v>
      </c>
      <c r="DL3" s="310" t="s">
        <v>287</v>
      </c>
      <c r="DM3" s="310" t="s">
        <v>287</v>
      </c>
      <c r="DN3" s="310" t="s">
        <v>287</v>
      </c>
      <c r="DO3" s="310" t="s">
        <v>287</v>
      </c>
      <c r="DP3" s="310" t="s">
        <v>287</v>
      </c>
      <c r="DQ3" s="310" t="s">
        <v>287</v>
      </c>
      <c r="DR3" s="310" t="s">
        <v>287</v>
      </c>
      <c r="DS3" s="310" t="s">
        <v>287</v>
      </c>
      <c r="DT3" s="310" t="s">
        <v>156</v>
      </c>
      <c r="DU3" s="310" t="s">
        <v>156</v>
      </c>
      <c r="DV3" s="310" t="s">
        <v>287</v>
      </c>
      <c r="DW3" s="310" t="s">
        <v>287</v>
      </c>
      <c r="DX3" s="310" t="s">
        <v>287</v>
      </c>
      <c r="DY3" s="310" t="s">
        <v>287</v>
      </c>
      <c r="DZ3" s="310" t="s">
        <v>287</v>
      </c>
      <c r="EA3" s="310" t="s">
        <v>287</v>
      </c>
      <c r="EB3" s="310" t="s">
        <v>287</v>
      </c>
      <c r="EC3" s="310" t="s">
        <v>287</v>
      </c>
      <c r="ED3" s="310" t="s">
        <v>287</v>
      </c>
      <c r="EE3" s="310" t="s">
        <v>287</v>
      </c>
      <c r="EF3" s="310" t="s">
        <v>287</v>
      </c>
      <c r="EG3" s="310" t="s">
        <v>287</v>
      </c>
      <c r="EH3" s="310" t="s">
        <v>287</v>
      </c>
      <c r="EI3" s="310" t="s">
        <v>287</v>
      </c>
      <c r="EJ3" s="310" t="s">
        <v>287</v>
      </c>
      <c r="EK3" s="310" t="s">
        <v>287</v>
      </c>
      <c r="EL3" s="310" t="s">
        <v>287</v>
      </c>
      <c r="EM3" s="310" t="s">
        <v>287</v>
      </c>
      <c r="EN3" s="310" t="s">
        <v>287</v>
      </c>
      <c r="EO3" s="310" t="s">
        <v>287</v>
      </c>
      <c r="EP3" s="310" t="s">
        <v>287</v>
      </c>
      <c r="EQ3" s="310" t="s">
        <v>287</v>
      </c>
      <c r="ER3" s="310" t="s">
        <v>287</v>
      </c>
      <c r="ES3" s="310" t="s">
        <v>287</v>
      </c>
      <c r="ET3" s="310" t="s">
        <v>287</v>
      </c>
      <c r="EU3" s="310" t="s">
        <v>287</v>
      </c>
      <c r="EV3" s="310" t="s">
        <v>287</v>
      </c>
      <c r="EW3" s="310" t="s">
        <v>287</v>
      </c>
      <c r="EX3" s="310" t="s">
        <v>287</v>
      </c>
      <c r="EY3" s="310" t="s">
        <v>287</v>
      </c>
      <c r="EZ3" s="310" t="s">
        <v>287</v>
      </c>
      <c r="FA3" s="310" t="s">
        <v>287</v>
      </c>
      <c r="FB3" s="310" t="s">
        <v>287</v>
      </c>
      <c r="FC3" s="310" t="s">
        <v>287</v>
      </c>
      <c r="FD3" s="310" t="s">
        <v>287</v>
      </c>
      <c r="FE3" s="310" t="s">
        <v>287</v>
      </c>
      <c r="FF3" s="310" t="s">
        <v>287</v>
      </c>
      <c r="FG3" s="310" t="s">
        <v>287</v>
      </c>
      <c r="FH3" s="310" t="s">
        <v>287</v>
      </c>
      <c r="FI3" s="310" t="s">
        <v>209</v>
      </c>
      <c r="FJ3" s="310" t="s">
        <v>209</v>
      </c>
      <c r="FK3" s="310" t="s">
        <v>287</v>
      </c>
      <c r="FL3" s="310" t="s">
        <v>287</v>
      </c>
      <c r="FM3" s="310" t="s">
        <v>214</v>
      </c>
      <c r="FN3" s="310" t="s">
        <v>214</v>
      </c>
      <c r="FO3" s="310" t="s">
        <v>287</v>
      </c>
      <c r="FP3" s="310" t="s">
        <v>287</v>
      </c>
      <c r="FQ3" s="310" t="s">
        <v>287</v>
      </c>
      <c r="FR3" s="310" t="s">
        <v>287</v>
      </c>
      <c r="FS3" s="310" t="s">
        <v>287</v>
      </c>
      <c r="FT3" s="310" t="s">
        <v>287</v>
      </c>
      <c r="FU3" s="310" t="s">
        <v>287</v>
      </c>
      <c r="FV3" s="310" t="s">
        <v>287</v>
      </c>
      <c r="FW3" s="310" t="s">
        <v>287</v>
      </c>
      <c r="FX3" s="310" t="s">
        <v>287</v>
      </c>
      <c r="FY3" s="310" t="s">
        <v>229</v>
      </c>
      <c r="FZ3" s="310" t="s">
        <v>229</v>
      </c>
      <c r="GA3" s="310" t="s">
        <v>229</v>
      </c>
      <c r="GB3" s="310" t="s">
        <v>229</v>
      </c>
      <c r="GC3" s="310" t="s">
        <v>229</v>
      </c>
      <c r="GD3" s="310" t="s">
        <v>229</v>
      </c>
      <c r="GE3" s="310" t="s">
        <v>229</v>
      </c>
      <c r="GF3" s="310" t="s">
        <v>229</v>
      </c>
      <c r="GG3" s="310" t="s">
        <v>229</v>
      </c>
      <c r="GH3" s="310" t="s">
        <v>229</v>
      </c>
      <c r="GI3" s="310" t="s">
        <v>229</v>
      </c>
      <c r="GJ3" s="310" t="s">
        <v>229</v>
      </c>
      <c r="GK3" s="310" t="s">
        <v>287</v>
      </c>
      <c r="GL3" s="310" t="s">
        <v>287</v>
      </c>
      <c r="GM3" s="310" t="s">
        <v>287</v>
      </c>
      <c r="GN3" s="310" t="s">
        <v>287</v>
      </c>
      <c r="GO3" s="310" t="s">
        <v>287</v>
      </c>
      <c r="GP3" s="310" t="s">
        <v>287</v>
      </c>
      <c r="GQ3" s="310" t="s">
        <v>156</v>
      </c>
      <c r="GR3" s="310" t="s">
        <v>287</v>
      </c>
      <c r="GS3" s="310" t="s">
        <v>156</v>
      </c>
      <c r="GT3" s="310"/>
      <c r="GU3" s="310"/>
      <c r="GV3" s="310"/>
      <c r="GW3" s="310"/>
      <c r="GX3" s="310"/>
      <c r="GY3" s="310"/>
      <c r="GZ3" s="310"/>
      <c r="HA3" s="310"/>
      <c r="HB3" s="310"/>
      <c r="HC3" s="310"/>
      <c r="HD3" s="310"/>
      <c r="HE3" s="310"/>
      <c r="HF3" s="310"/>
      <c r="HG3" s="310"/>
      <c r="HH3" s="310" t="s">
        <v>271</v>
      </c>
      <c r="HI3" s="310" t="s">
        <v>271</v>
      </c>
      <c r="HJ3" s="310" t="s">
        <v>271</v>
      </c>
      <c r="HK3" s="310" t="s">
        <v>278</v>
      </c>
      <c r="HL3" s="310" t="s">
        <v>280</v>
      </c>
      <c r="HM3" s="310" t="s">
        <v>282</v>
      </c>
      <c r="HN3" s="310" t="s">
        <v>285</v>
      </c>
      <c r="HO3" s="310" t="s">
        <v>285</v>
      </c>
      <c r="HQ3" s="271"/>
      <c r="HR3" s="271"/>
    </row>
    <row r="4" spans="1:226" x14ac:dyDescent="0.35">
      <c r="A4" s="258"/>
      <c r="B4" s="259"/>
      <c r="C4" s="260"/>
      <c r="D4" s="254" t="s">
        <v>692</v>
      </c>
      <c r="E4" s="310" t="s">
        <v>9</v>
      </c>
      <c r="F4" s="310" t="s">
        <v>9</v>
      </c>
      <c r="G4" s="310" t="s">
        <v>9</v>
      </c>
      <c r="H4" s="310" t="s">
        <v>9</v>
      </c>
      <c r="I4" s="310" t="s">
        <v>9</v>
      </c>
      <c r="J4" s="310" t="s">
        <v>9</v>
      </c>
      <c r="K4" s="310" t="s">
        <v>9</v>
      </c>
      <c r="L4" s="310" t="s">
        <v>9</v>
      </c>
      <c r="M4" s="310" t="s">
        <v>43</v>
      </c>
      <c r="N4" s="310" t="s">
        <v>9</v>
      </c>
      <c r="O4" s="310" t="s">
        <v>23</v>
      </c>
      <c r="P4" s="310" t="s">
        <v>9</v>
      </c>
      <c r="Q4" s="310" t="s">
        <v>9</v>
      </c>
      <c r="R4" s="310" t="s">
        <v>9</v>
      </c>
      <c r="S4" s="310" t="s">
        <v>9</v>
      </c>
      <c r="T4" s="310" t="s">
        <v>9</v>
      </c>
      <c r="U4" s="310" t="s">
        <v>9</v>
      </c>
      <c r="V4" s="310" t="s">
        <v>9</v>
      </c>
      <c r="W4" s="310" t="s">
        <v>9</v>
      </c>
      <c r="X4" s="310" t="s">
        <v>9</v>
      </c>
      <c r="Y4" s="310" t="s">
        <v>9</v>
      </c>
      <c r="Z4" s="310" t="s">
        <v>9</v>
      </c>
      <c r="AA4" s="310" t="s">
        <v>9</v>
      </c>
      <c r="AB4" s="310" t="s">
        <v>9</v>
      </c>
      <c r="AC4" s="310" t="s">
        <v>9</v>
      </c>
      <c r="AD4" s="310" t="s">
        <v>9</v>
      </c>
      <c r="AE4" s="310" t="s">
        <v>43</v>
      </c>
      <c r="AF4" s="310" t="s">
        <v>43</v>
      </c>
      <c r="AG4" s="310" t="s">
        <v>23</v>
      </c>
      <c r="AH4" s="310" t="s">
        <v>23</v>
      </c>
      <c r="AI4" s="310" t="s">
        <v>45</v>
      </c>
      <c r="AJ4" s="310" t="s">
        <v>9</v>
      </c>
      <c r="AK4" s="310" t="s">
        <v>9</v>
      </c>
      <c r="AL4" s="310" t="s">
        <v>9</v>
      </c>
      <c r="AM4" s="310" t="s">
        <v>9</v>
      </c>
      <c r="AN4" s="310" t="s">
        <v>9</v>
      </c>
      <c r="AO4" s="310" t="s">
        <v>45</v>
      </c>
      <c r="AP4" s="310" t="s">
        <v>9</v>
      </c>
      <c r="AQ4" s="310" t="s">
        <v>9</v>
      </c>
      <c r="AR4" s="310" t="s">
        <v>9</v>
      </c>
      <c r="AS4" s="310" t="s">
        <v>43</v>
      </c>
      <c r="AT4" s="310" t="s">
        <v>43</v>
      </c>
      <c r="AU4" s="310" t="s">
        <v>64</v>
      </c>
      <c r="AV4" s="310" t="s">
        <v>43</v>
      </c>
      <c r="AW4" s="310" t="s">
        <v>45</v>
      </c>
      <c r="AX4" s="310" t="s">
        <v>45</v>
      </c>
      <c r="AY4" s="310" t="s">
        <v>9</v>
      </c>
      <c r="AZ4" s="310" t="s">
        <v>9</v>
      </c>
      <c r="BA4" s="310" t="s">
        <v>9</v>
      </c>
      <c r="BB4" s="310" t="s">
        <v>9</v>
      </c>
      <c r="BC4" s="310" t="s">
        <v>9</v>
      </c>
      <c r="BD4" s="310" t="s">
        <v>9</v>
      </c>
      <c r="BE4" s="310" t="s">
        <v>9</v>
      </c>
      <c r="BF4" s="310" t="s">
        <v>9</v>
      </c>
      <c r="BG4" s="310" t="s">
        <v>9</v>
      </c>
      <c r="BH4" s="310" t="s">
        <v>9</v>
      </c>
      <c r="BI4" s="310" t="s">
        <v>9</v>
      </c>
      <c r="BJ4" s="310" t="s">
        <v>9</v>
      </c>
      <c r="BK4" s="310" t="s">
        <v>9</v>
      </c>
      <c r="BL4" s="310" t="s">
        <v>9</v>
      </c>
      <c r="BM4" s="310" t="s">
        <v>9</v>
      </c>
      <c r="BN4" s="310" t="s">
        <v>9</v>
      </c>
      <c r="BO4" s="310" t="s">
        <v>9</v>
      </c>
      <c r="BP4" s="310" t="s">
        <v>9</v>
      </c>
      <c r="BQ4" s="310" t="s">
        <v>9</v>
      </c>
      <c r="BR4" s="310" t="s">
        <v>43</v>
      </c>
      <c r="BS4" s="310" t="s">
        <v>43</v>
      </c>
      <c r="BT4" s="310" t="s">
        <v>93</v>
      </c>
      <c r="BU4" s="310" t="s">
        <v>43</v>
      </c>
      <c r="BV4" s="310" t="s">
        <v>93</v>
      </c>
      <c r="BW4" s="310" t="s">
        <v>64</v>
      </c>
      <c r="BX4" s="310" t="s">
        <v>93</v>
      </c>
      <c r="BY4" s="310" t="s">
        <v>43</v>
      </c>
      <c r="BZ4" s="310" t="s">
        <v>93</v>
      </c>
      <c r="CA4" s="310" t="s">
        <v>43</v>
      </c>
      <c r="CB4" s="310" t="s">
        <v>93</v>
      </c>
      <c r="CC4" s="310" t="s">
        <v>43</v>
      </c>
      <c r="CD4" s="310" t="s">
        <v>93</v>
      </c>
      <c r="CE4" s="310" t="s">
        <v>43</v>
      </c>
      <c r="CF4" s="310" t="s">
        <v>43</v>
      </c>
      <c r="CG4" s="310" t="s">
        <v>93</v>
      </c>
      <c r="CH4" s="310" t="s">
        <v>45</v>
      </c>
      <c r="CI4" s="310" t="s">
        <v>43</v>
      </c>
      <c r="CJ4" s="310" t="s">
        <v>43</v>
      </c>
      <c r="CK4" s="310" t="s">
        <v>45</v>
      </c>
      <c r="CL4" s="310" t="s">
        <v>64</v>
      </c>
      <c r="CM4" s="310" t="s">
        <v>9</v>
      </c>
      <c r="CN4" s="310" t="s">
        <v>9</v>
      </c>
      <c r="CO4" s="310" t="s">
        <v>9</v>
      </c>
      <c r="CP4" s="310" t="s">
        <v>9</v>
      </c>
      <c r="CQ4" s="310" t="s">
        <v>9</v>
      </c>
      <c r="CR4" s="310" t="s">
        <v>43</v>
      </c>
      <c r="CS4" s="310" t="s">
        <v>9</v>
      </c>
      <c r="CT4" s="310" t="s">
        <v>9</v>
      </c>
      <c r="CU4" s="310" t="s">
        <v>9</v>
      </c>
      <c r="CV4" s="310" t="s">
        <v>9</v>
      </c>
      <c r="CW4" s="310" t="s">
        <v>9</v>
      </c>
      <c r="CX4" s="310" t="s">
        <v>9</v>
      </c>
      <c r="CY4" s="310" t="s">
        <v>9</v>
      </c>
      <c r="CZ4" s="310" t="s">
        <v>9</v>
      </c>
      <c r="DA4" s="310" t="s">
        <v>43</v>
      </c>
      <c r="DB4" s="310" t="s">
        <v>43</v>
      </c>
      <c r="DC4" s="310" t="s">
        <v>9</v>
      </c>
      <c r="DD4" s="310" t="s">
        <v>9</v>
      </c>
      <c r="DE4" s="310" t="s">
        <v>45</v>
      </c>
      <c r="DF4" s="310" t="s">
        <v>9</v>
      </c>
      <c r="DG4" s="310" t="s">
        <v>9</v>
      </c>
      <c r="DH4" s="310" t="s">
        <v>9</v>
      </c>
      <c r="DI4" s="310" t="s">
        <v>45</v>
      </c>
      <c r="DJ4" s="310" t="s">
        <v>9</v>
      </c>
      <c r="DK4" s="310" t="s">
        <v>64</v>
      </c>
      <c r="DL4" s="310" t="s">
        <v>64</v>
      </c>
      <c r="DM4" s="310" t="s">
        <v>64</v>
      </c>
      <c r="DN4" s="310" t="s">
        <v>64</v>
      </c>
      <c r="DO4" s="310" t="s">
        <v>64</v>
      </c>
      <c r="DP4" s="310" t="s">
        <v>64</v>
      </c>
      <c r="DQ4" s="310" t="s">
        <v>43</v>
      </c>
      <c r="DR4" s="310" t="s">
        <v>43</v>
      </c>
      <c r="DS4" s="310" t="s">
        <v>43</v>
      </c>
      <c r="DT4" s="310" t="s">
        <v>43</v>
      </c>
      <c r="DU4" s="310" t="s">
        <v>43</v>
      </c>
      <c r="DV4" s="310" t="s">
        <v>64</v>
      </c>
      <c r="DW4" s="310" t="s">
        <v>64</v>
      </c>
      <c r="DX4" s="310" t="s">
        <v>64</v>
      </c>
      <c r="DY4" s="310" t="s">
        <v>64</v>
      </c>
      <c r="DZ4" s="310" t="s">
        <v>9</v>
      </c>
      <c r="EA4" s="310" t="s">
        <v>9</v>
      </c>
      <c r="EB4" s="310" t="s">
        <v>9</v>
      </c>
      <c r="EC4" s="310" t="s">
        <v>9</v>
      </c>
      <c r="ED4" s="310" t="s">
        <v>9</v>
      </c>
      <c r="EE4" s="310" t="s">
        <v>9</v>
      </c>
      <c r="EF4" s="310" t="s">
        <v>9</v>
      </c>
      <c r="EG4" s="310" t="s">
        <v>43</v>
      </c>
      <c r="EH4" s="310" t="s">
        <v>43</v>
      </c>
      <c r="EI4" s="310" t="s">
        <v>64</v>
      </c>
      <c r="EJ4" s="310" t="s">
        <v>64</v>
      </c>
      <c r="EK4" s="310" t="s">
        <v>9</v>
      </c>
      <c r="EL4" s="310" t="s">
        <v>9</v>
      </c>
      <c r="EM4" s="310" t="s">
        <v>64</v>
      </c>
      <c r="EN4" s="310" t="s">
        <v>64</v>
      </c>
      <c r="EO4" s="310" t="s">
        <v>64</v>
      </c>
      <c r="EP4" s="310" t="s">
        <v>64</v>
      </c>
      <c r="EQ4" s="310" t="s">
        <v>64</v>
      </c>
      <c r="ER4" s="310" t="s">
        <v>64</v>
      </c>
      <c r="ES4" s="310" t="s">
        <v>64</v>
      </c>
      <c r="ET4" s="310" t="s">
        <v>64</v>
      </c>
      <c r="EU4" s="310" t="s">
        <v>23</v>
      </c>
      <c r="EV4" s="310" t="s">
        <v>64</v>
      </c>
      <c r="EW4" s="310" t="s">
        <v>64</v>
      </c>
      <c r="EX4" s="310" t="s">
        <v>64</v>
      </c>
      <c r="EY4" s="310" t="s">
        <v>64</v>
      </c>
      <c r="EZ4" s="310" t="s">
        <v>64</v>
      </c>
      <c r="FA4" s="310" t="s">
        <v>64</v>
      </c>
      <c r="FB4" s="310" t="s">
        <v>23</v>
      </c>
      <c r="FC4" s="310" t="s">
        <v>43</v>
      </c>
      <c r="FD4" s="310" t="s">
        <v>43</v>
      </c>
      <c r="FE4" s="310" t="s">
        <v>45</v>
      </c>
      <c r="FF4" s="310" t="s">
        <v>64</v>
      </c>
      <c r="FG4" s="310" t="s">
        <v>9</v>
      </c>
      <c r="FH4" s="310" t="s">
        <v>9</v>
      </c>
      <c r="FI4" s="310" t="s">
        <v>9</v>
      </c>
      <c r="FJ4" s="310" t="s">
        <v>9</v>
      </c>
      <c r="FK4" s="310" t="s">
        <v>64</v>
      </c>
      <c r="FL4" s="310" t="s">
        <v>64</v>
      </c>
      <c r="FM4" s="310" t="s">
        <v>1010</v>
      </c>
      <c r="FN4" s="310" t="s">
        <v>630</v>
      </c>
      <c r="FO4" s="310" t="s">
        <v>43</v>
      </c>
      <c r="FP4" s="310" t="s">
        <v>45</v>
      </c>
      <c r="FQ4" s="310" t="s">
        <v>45</v>
      </c>
      <c r="FR4" s="310" t="s">
        <v>45</v>
      </c>
      <c r="FS4" s="310" t="s">
        <v>45</v>
      </c>
      <c r="FT4" s="310" t="s">
        <v>45</v>
      </c>
      <c r="FU4" s="310" t="s">
        <v>45</v>
      </c>
      <c r="FV4" s="310" t="s">
        <v>45</v>
      </c>
      <c r="FW4" s="310" t="s">
        <v>45</v>
      </c>
      <c r="FX4" s="310" t="s">
        <v>45</v>
      </c>
      <c r="FY4" s="310" t="s">
        <v>64</v>
      </c>
      <c r="FZ4" s="310" t="s">
        <v>64</v>
      </c>
      <c r="GA4" s="310" t="s">
        <v>64</v>
      </c>
      <c r="GB4" s="310" t="s">
        <v>64</v>
      </c>
      <c r="GC4" s="310" t="s">
        <v>64</v>
      </c>
      <c r="GD4" s="310" t="s">
        <v>64</v>
      </c>
      <c r="GE4" s="310" t="s">
        <v>64</v>
      </c>
      <c r="GF4" s="310" t="s">
        <v>64</v>
      </c>
      <c r="GG4" s="310" t="s">
        <v>64</v>
      </c>
      <c r="GH4" s="310" t="s">
        <v>64</v>
      </c>
      <c r="GI4" s="310" t="s">
        <v>64</v>
      </c>
      <c r="GJ4" s="310" t="s">
        <v>64</v>
      </c>
      <c r="GK4" s="310" t="s">
        <v>64</v>
      </c>
      <c r="GL4" s="310" t="s">
        <v>64</v>
      </c>
      <c r="GM4" s="310" t="s">
        <v>64</v>
      </c>
      <c r="GN4" s="310" t="s">
        <v>45</v>
      </c>
      <c r="GO4" s="310" t="s">
        <v>45</v>
      </c>
      <c r="GP4" s="310" t="s">
        <v>64</v>
      </c>
      <c r="GQ4" s="310" t="s">
        <v>64</v>
      </c>
      <c r="GR4" s="310" t="s">
        <v>64</v>
      </c>
      <c r="GS4" s="310" t="s">
        <v>64</v>
      </c>
      <c r="GT4" s="310" t="s">
        <v>64</v>
      </c>
      <c r="GU4" s="310" t="s">
        <v>9</v>
      </c>
      <c r="GV4" s="310" t="s">
        <v>9</v>
      </c>
      <c r="GW4" s="310" t="s">
        <v>45</v>
      </c>
      <c r="GX4" s="310" t="s">
        <v>43</v>
      </c>
      <c r="GY4" s="310" t="s">
        <v>43</v>
      </c>
      <c r="GZ4" s="310" t="s">
        <v>45</v>
      </c>
      <c r="HA4" s="310" t="s">
        <v>64</v>
      </c>
      <c r="HB4" s="310" t="s">
        <v>9</v>
      </c>
      <c r="HC4" s="310" t="s">
        <v>43</v>
      </c>
      <c r="HD4" s="310" t="s">
        <v>9</v>
      </c>
      <c r="HE4" s="310" t="s">
        <v>43</v>
      </c>
      <c r="HF4" s="310" t="s">
        <v>64</v>
      </c>
      <c r="HG4" s="310" t="s">
        <v>64</v>
      </c>
      <c r="HH4" s="310" t="s">
        <v>45</v>
      </c>
      <c r="HI4" s="310" t="s">
        <v>9</v>
      </c>
      <c r="HJ4" s="310" t="s">
        <v>9</v>
      </c>
      <c r="HK4" s="310" t="s">
        <v>43</v>
      </c>
      <c r="HL4" s="310" t="s">
        <v>43</v>
      </c>
      <c r="HM4" s="310" t="s">
        <v>43</v>
      </c>
      <c r="HN4" s="310" t="s">
        <v>23</v>
      </c>
      <c r="HO4" s="310" t="s">
        <v>9</v>
      </c>
      <c r="HQ4" s="271"/>
      <c r="HR4" s="271"/>
    </row>
    <row r="5" spans="1:226" s="261" customFormat="1" ht="15" customHeight="1" x14ac:dyDescent="0.35">
      <c r="A5" s="272" t="s">
        <v>0</v>
      </c>
      <c r="B5" s="272" t="s">
        <v>2</v>
      </c>
      <c r="C5" s="272" t="s">
        <v>3</v>
      </c>
      <c r="D5" s="272" t="s">
        <v>4</v>
      </c>
      <c r="E5" s="273" t="s">
        <v>371</v>
      </c>
      <c r="F5" s="273" t="s">
        <v>372</v>
      </c>
      <c r="G5" s="273" t="s">
        <v>373</v>
      </c>
      <c r="H5" s="273" t="s">
        <v>374</v>
      </c>
      <c r="I5" s="273" t="s">
        <v>375</v>
      </c>
      <c r="J5" s="273" t="s">
        <v>376</v>
      </c>
      <c r="K5" s="273" t="s">
        <v>377</v>
      </c>
      <c r="L5" s="273" t="s">
        <v>378</v>
      </c>
      <c r="M5" s="273" t="s">
        <v>379</v>
      </c>
      <c r="N5" s="273" t="s">
        <v>380</v>
      </c>
      <c r="O5" s="273" t="s">
        <v>381</v>
      </c>
      <c r="P5" s="273" t="s">
        <v>492</v>
      </c>
      <c r="Q5" s="273" t="s">
        <v>493</v>
      </c>
      <c r="R5" s="273" t="s">
        <v>494</v>
      </c>
      <c r="S5" s="273" t="s">
        <v>495</v>
      </c>
      <c r="T5" s="273" t="s">
        <v>496</v>
      </c>
      <c r="U5" s="273" t="s">
        <v>497</v>
      </c>
      <c r="V5" s="273" t="s">
        <v>498</v>
      </c>
      <c r="W5" s="273" t="s">
        <v>499</v>
      </c>
      <c r="X5" s="273" t="s">
        <v>500</v>
      </c>
      <c r="Y5" s="273" t="s">
        <v>501</v>
      </c>
      <c r="Z5" s="273" t="s">
        <v>502</v>
      </c>
      <c r="AA5" s="273" t="s">
        <v>503</v>
      </c>
      <c r="AB5" s="273" t="s">
        <v>504</v>
      </c>
      <c r="AC5" s="273" t="s">
        <v>505</v>
      </c>
      <c r="AD5" s="273" t="s">
        <v>506</v>
      </c>
      <c r="AE5" s="273" t="s">
        <v>382</v>
      </c>
      <c r="AF5" s="273" t="s">
        <v>383</v>
      </c>
      <c r="AG5" s="273" t="s">
        <v>723</v>
      </c>
      <c r="AH5" s="273" t="s">
        <v>726</v>
      </c>
      <c r="AI5" s="273" t="s">
        <v>384</v>
      </c>
      <c r="AJ5" s="273" t="s">
        <v>511</v>
      </c>
      <c r="AK5" s="273" t="s">
        <v>728</v>
      </c>
      <c r="AL5" s="273" t="s">
        <v>731</v>
      </c>
      <c r="AM5" s="273" t="s">
        <v>732</v>
      </c>
      <c r="AN5" s="273" t="s">
        <v>734</v>
      </c>
      <c r="AO5" s="273" t="s">
        <v>385</v>
      </c>
      <c r="AP5" s="273" t="s">
        <v>512</v>
      </c>
      <c r="AQ5" s="273" t="s">
        <v>737</v>
      </c>
      <c r="AR5" s="273" t="s">
        <v>739</v>
      </c>
      <c r="AS5" s="273" t="s">
        <v>386</v>
      </c>
      <c r="AT5" s="273" t="s">
        <v>387</v>
      </c>
      <c r="AU5" s="273" t="s">
        <v>388</v>
      </c>
      <c r="AV5" s="273" t="s">
        <v>389</v>
      </c>
      <c r="AW5" s="273" t="s">
        <v>390</v>
      </c>
      <c r="AX5" s="273" t="s">
        <v>391</v>
      </c>
      <c r="AY5" s="273" t="s">
        <v>822</v>
      </c>
      <c r="AZ5" s="273" t="s">
        <v>823</v>
      </c>
      <c r="BA5" s="273" t="s">
        <v>824</v>
      </c>
      <c r="BB5" s="273" t="s">
        <v>825</v>
      </c>
      <c r="BC5" s="273" t="s">
        <v>514</v>
      </c>
      <c r="BD5" s="273" t="s">
        <v>515</v>
      </c>
      <c r="BE5" s="273" t="s">
        <v>516</v>
      </c>
      <c r="BF5" s="273" t="s">
        <v>517</v>
      </c>
      <c r="BG5" s="273" t="s">
        <v>518</v>
      </c>
      <c r="BH5" s="273" t="s">
        <v>519</v>
      </c>
      <c r="BI5" s="273" t="s">
        <v>520</v>
      </c>
      <c r="BJ5" s="273" t="s">
        <v>521</v>
      </c>
      <c r="BK5" s="273" t="s">
        <v>522</v>
      </c>
      <c r="BL5" s="273" t="s">
        <v>523</v>
      </c>
      <c r="BM5" s="273" t="s">
        <v>524</v>
      </c>
      <c r="BN5" s="273" t="s">
        <v>525</v>
      </c>
      <c r="BO5" s="273" t="s">
        <v>526</v>
      </c>
      <c r="BP5" s="273" t="s">
        <v>527</v>
      </c>
      <c r="BQ5" s="273" t="s">
        <v>528</v>
      </c>
      <c r="BR5" s="273" t="s">
        <v>392</v>
      </c>
      <c r="BS5" s="273" t="s">
        <v>393</v>
      </c>
      <c r="BT5" s="273" t="s">
        <v>394</v>
      </c>
      <c r="BU5" s="273" t="s">
        <v>395</v>
      </c>
      <c r="BV5" s="273" t="s">
        <v>396</v>
      </c>
      <c r="BW5" s="273" t="s">
        <v>397</v>
      </c>
      <c r="BX5" s="273" t="s">
        <v>398</v>
      </c>
      <c r="BY5" s="273" t="s">
        <v>399</v>
      </c>
      <c r="BZ5" s="273" t="s">
        <v>400</v>
      </c>
      <c r="CA5" s="273" t="s">
        <v>401</v>
      </c>
      <c r="CB5" s="273" t="s">
        <v>402</v>
      </c>
      <c r="CC5" s="273" t="s">
        <v>403</v>
      </c>
      <c r="CD5" s="273" t="s">
        <v>404</v>
      </c>
      <c r="CE5" s="273" t="s">
        <v>405</v>
      </c>
      <c r="CF5" s="273" t="s">
        <v>406</v>
      </c>
      <c r="CG5" s="273" t="s">
        <v>407</v>
      </c>
      <c r="CH5" s="273" t="s">
        <v>408</v>
      </c>
      <c r="CI5" s="273" t="s">
        <v>409</v>
      </c>
      <c r="CJ5" s="273" t="s">
        <v>410</v>
      </c>
      <c r="CK5" s="273" t="s">
        <v>411</v>
      </c>
      <c r="CL5" s="273" t="s">
        <v>412</v>
      </c>
      <c r="CM5" s="273" t="s">
        <v>413</v>
      </c>
      <c r="CN5" s="273" t="s">
        <v>414</v>
      </c>
      <c r="CO5" s="273" t="s">
        <v>415</v>
      </c>
      <c r="CP5" s="273" t="s">
        <v>416</v>
      </c>
      <c r="CQ5" s="273" t="s">
        <v>417</v>
      </c>
      <c r="CR5" s="273" t="s">
        <v>418</v>
      </c>
      <c r="CS5" s="273" t="s">
        <v>529</v>
      </c>
      <c r="CT5" s="273" t="s">
        <v>530</v>
      </c>
      <c r="CU5" s="273" t="s">
        <v>531</v>
      </c>
      <c r="CV5" s="273" t="s">
        <v>532</v>
      </c>
      <c r="CW5" s="273" t="s">
        <v>533</v>
      </c>
      <c r="CX5" s="273" t="s">
        <v>534</v>
      </c>
      <c r="CY5" s="273" t="s">
        <v>535</v>
      </c>
      <c r="CZ5" s="273" t="s">
        <v>536</v>
      </c>
      <c r="DA5" s="273" t="s">
        <v>419</v>
      </c>
      <c r="DB5" s="273" t="s">
        <v>420</v>
      </c>
      <c r="DC5" s="273" t="s">
        <v>421</v>
      </c>
      <c r="DD5" s="273" t="s">
        <v>537</v>
      </c>
      <c r="DE5" s="273" t="s">
        <v>422</v>
      </c>
      <c r="DF5" s="273" t="s">
        <v>540</v>
      </c>
      <c r="DG5" s="273" t="s">
        <v>538</v>
      </c>
      <c r="DH5" s="273" t="s">
        <v>539</v>
      </c>
      <c r="DI5" s="273" t="s">
        <v>542</v>
      </c>
      <c r="DJ5" s="273" t="s">
        <v>541</v>
      </c>
      <c r="DK5" s="273" t="s">
        <v>423</v>
      </c>
      <c r="DL5" s="273" t="s">
        <v>424</v>
      </c>
      <c r="DM5" s="273" t="s">
        <v>425</v>
      </c>
      <c r="DN5" s="273" t="s">
        <v>426</v>
      </c>
      <c r="DO5" s="273" t="s">
        <v>427</v>
      </c>
      <c r="DP5" s="273" t="s">
        <v>428</v>
      </c>
      <c r="DQ5" s="273" t="s">
        <v>429</v>
      </c>
      <c r="DR5" s="273" t="s">
        <v>430</v>
      </c>
      <c r="DS5" s="273" t="s">
        <v>431</v>
      </c>
      <c r="DT5" s="273" t="s">
        <v>432</v>
      </c>
      <c r="DU5" s="273" t="s">
        <v>433</v>
      </c>
      <c r="DV5" s="273" t="s">
        <v>434</v>
      </c>
      <c r="DW5" s="273" t="s">
        <v>435</v>
      </c>
      <c r="DX5" s="273" t="s">
        <v>436</v>
      </c>
      <c r="DY5" s="273" t="s">
        <v>437</v>
      </c>
      <c r="DZ5" s="273" t="s">
        <v>438</v>
      </c>
      <c r="EA5" s="273" t="s">
        <v>439</v>
      </c>
      <c r="EB5" s="273" t="s">
        <v>440</v>
      </c>
      <c r="EC5" s="273" t="s">
        <v>441</v>
      </c>
      <c r="ED5" s="273" t="s">
        <v>442</v>
      </c>
      <c r="EE5" s="273" t="s">
        <v>443</v>
      </c>
      <c r="EF5" s="273" t="s">
        <v>444</v>
      </c>
      <c r="EG5" s="273" t="s">
        <v>445</v>
      </c>
      <c r="EH5" s="273" t="s">
        <v>446</v>
      </c>
      <c r="EI5" s="273" t="s">
        <v>447</v>
      </c>
      <c r="EJ5" s="273" t="s">
        <v>448</v>
      </c>
      <c r="EK5" s="273" t="s">
        <v>449</v>
      </c>
      <c r="EL5" s="273" t="s">
        <v>450</v>
      </c>
      <c r="EM5" s="273" t="s">
        <v>451</v>
      </c>
      <c r="EN5" s="273" t="s">
        <v>452</v>
      </c>
      <c r="EO5" s="273" t="s">
        <v>453</v>
      </c>
      <c r="EP5" s="273" t="s">
        <v>454</v>
      </c>
      <c r="EQ5" s="273" t="s">
        <v>455</v>
      </c>
      <c r="ER5" s="273" t="s">
        <v>456</v>
      </c>
      <c r="ES5" s="273" t="s">
        <v>457</v>
      </c>
      <c r="ET5" s="407" t="s">
        <v>543</v>
      </c>
      <c r="EU5" s="273" t="s">
        <v>458</v>
      </c>
      <c r="EV5" s="273" t="s">
        <v>459</v>
      </c>
      <c r="EW5" s="273" t="s">
        <v>460</v>
      </c>
      <c r="EX5" s="273" t="s">
        <v>461</v>
      </c>
      <c r="EY5" s="273" t="s">
        <v>462</v>
      </c>
      <c r="EZ5" s="273" t="s">
        <v>463</v>
      </c>
      <c r="FA5" s="407" t="s">
        <v>544</v>
      </c>
      <c r="FB5" s="273" t="s">
        <v>464</v>
      </c>
      <c r="FC5" s="273" t="s">
        <v>465</v>
      </c>
      <c r="FD5" s="273" t="s">
        <v>466</v>
      </c>
      <c r="FE5" s="273" t="s">
        <v>467</v>
      </c>
      <c r="FF5" s="273" t="s">
        <v>468</v>
      </c>
      <c r="FG5" s="273" t="s">
        <v>469</v>
      </c>
      <c r="FH5" s="273" t="s">
        <v>470</v>
      </c>
      <c r="FI5" s="273" t="s">
        <v>545</v>
      </c>
      <c r="FJ5" s="273" t="s">
        <v>546</v>
      </c>
      <c r="FK5" s="273" t="s">
        <v>471</v>
      </c>
      <c r="FL5" s="273" t="s">
        <v>472</v>
      </c>
      <c r="FM5" s="273" t="s">
        <v>768</v>
      </c>
      <c r="FN5" s="273" t="s">
        <v>771</v>
      </c>
      <c r="FO5" s="273" t="s">
        <v>473</v>
      </c>
      <c r="FP5" s="273" t="s">
        <v>474</v>
      </c>
      <c r="FQ5" s="273" t="s">
        <v>475</v>
      </c>
      <c r="FR5" s="273" t="s">
        <v>476</v>
      </c>
      <c r="FS5" s="273" t="s">
        <v>477</v>
      </c>
      <c r="FT5" s="273" t="s">
        <v>478</v>
      </c>
      <c r="FU5" s="273" t="s">
        <v>479</v>
      </c>
      <c r="FV5" s="273" t="s">
        <v>480</v>
      </c>
      <c r="FW5" s="273" t="s">
        <v>481</v>
      </c>
      <c r="FX5" s="273" t="s">
        <v>482</v>
      </c>
      <c r="FY5" s="273" t="s">
        <v>826</v>
      </c>
      <c r="FZ5" s="273" t="s">
        <v>827</v>
      </c>
      <c r="GA5" s="273" t="s">
        <v>828</v>
      </c>
      <c r="GB5" s="273" t="s">
        <v>829</v>
      </c>
      <c r="GC5" s="273" t="s">
        <v>830</v>
      </c>
      <c r="GD5" s="273" t="s">
        <v>831</v>
      </c>
      <c r="GE5" s="273" t="s">
        <v>832</v>
      </c>
      <c r="GF5" s="273" t="s">
        <v>833</v>
      </c>
      <c r="GG5" s="273" t="s">
        <v>834</v>
      </c>
      <c r="GH5" s="273" t="s">
        <v>835</v>
      </c>
      <c r="GI5" s="273" t="s">
        <v>836</v>
      </c>
      <c r="GJ5" s="273" t="s">
        <v>837</v>
      </c>
      <c r="GK5" s="273" t="s">
        <v>483</v>
      </c>
      <c r="GL5" s="273" t="s">
        <v>484</v>
      </c>
      <c r="GM5" s="273" t="s">
        <v>485</v>
      </c>
      <c r="GN5" s="273" t="s">
        <v>486</v>
      </c>
      <c r="GO5" s="273" t="s">
        <v>487</v>
      </c>
      <c r="GP5" s="273" t="s">
        <v>488</v>
      </c>
      <c r="GQ5" s="273" t="s">
        <v>489</v>
      </c>
      <c r="GR5" s="273" t="s">
        <v>490</v>
      </c>
      <c r="GS5" s="273" t="s">
        <v>491</v>
      </c>
      <c r="GT5" s="273" t="s">
        <v>554</v>
      </c>
      <c r="GU5" s="273" t="s">
        <v>555</v>
      </c>
      <c r="GV5" s="273" t="s">
        <v>567</v>
      </c>
      <c r="GW5" s="273" t="s">
        <v>556</v>
      </c>
      <c r="GX5" s="273" t="s">
        <v>557</v>
      </c>
      <c r="GY5" s="273" t="s">
        <v>558</v>
      </c>
      <c r="GZ5" s="273" t="s">
        <v>559</v>
      </c>
      <c r="HA5" s="273" t="s">
        <v>560</v>
      </c>
      <c r="HB5" s="273" t="s">
        <v>561</v>
      </c>
      <c r="HC5" s="273" t="s">
        <v>562</v>
      </c>
      <c r="HD5" s="273" t="s">
        <v>563</v>
      </c>
      <c r="HE5" s="273" t="s">
        <v>564</v>
      </c>
      <c r="HF5" s="273" t="s">
        <v>565</v>
      </c>
      <c r="HG5" s="273" t="s">
        <v>566</v>
      </c>
      <c r="HH5" s="273" t="s">
        <v>568</v>
      </c>
      <c r="HI5" s="273" t="s">
        <v>569</v>
      </c>
      <c r="HJ5" s="273" t="s">
        <v>570</v>
      </c>
      <c r="HK5" s="273" t="s">
        <v>571</v>
      </c>
      <c r="HL5" s="273" t="s">
        <v>572</v>
      </c>
      <c r="HM5" s="273" t="s">
        <v>573</v>
      </c>
      <c r="HN5" s="273" t="s">
        <v>574</v>
      </c>
      <c r="HO5" s="273" t="s">
        <v>575</v>
      </c>
    </row>
    <row r="6" spans="1:226" ht="15" customHeight="1" x14ac:dyDescent="0.35">
      <c r="A6" s="299">
        <v>43646</v>
      </c>
      <c r="B6" s="301" t="s">
        <v>813</v>
      </c>
      <c r="C6" s="301" t="s">
        <v>1</v>
      </c>
      <c r="D6" s="301" t="s">
        <v>871</v>
      </c>
      <c r="E6" s="408">
        <v>5000000</v>
      </c>
      <c r="F6" s="408" t="s">
        <v>287</v>
      </c>
      <c r="G6" s="408" t="s">
        <v>287</v>
      </c>
      <c r="H6" s="408">
        <v>18000000</v>
      </c>
      <c r="I6" s="408">
        <v>21151615.16</v>
      </c>
      <c r="J6" s="408" t="s">
        <v>287</v>
      </c>
      <c r="K6" s="408" t="s">
        <v>287</v>
      </c>
      <c r="L6" s="408" t="s">
        <v>287</v>
      </c>
      <c r="M6" s="409" t="s">
        <v>287</v>
      </c>
      <c r="N6" s="408" t="s">
        <v>287</v>
      </c>
      <c r="O6" s="408" t="s">
        <v>287</v>
      </c>
      <c r="P6" s="408" t="s">
        <v>287</v>
      </c>
      <c r="Q6" s="408" t="s">
        <v>287</v>
      </c>
      <c r="R6" s="408" t="s">
        <v>287</v>
      </c>
      <c r="S6" s="408" t="s">
        <v>287</v>
      </c>
      <c r="T6" s="408" t="s">
        <v>287</v>
      </c>
      <c r="U6" s="408" t="s">
        <v>287</v>
      </c>
      <c r="V6" s="408" t="s">
        <v>287</v>
      </c>
      <c r="W6" s="408" t="s">
        <v>287</v>
      </c>
      <c r="X6" s="408" t="s">
        <v>287</v>
      </c>
      <c r="Y6" s="408" t="s">
        <v>287</v>
      </c>
      <c r="Z6" s="408" t="s">
        <v>287</v>
      </c>
      <c r="AA6" s="408" t="s">
        <v>287</v>
      </c>
      <c r="AB6" s="408" t="s">
        <v>287</v>
      </c>
      <c r="AC6" s="408" t="s">
        <v>287</v>
      </c>
      <c r="AD6" s="408" t="s">
        <v>287</v>
      </c>
      <c r="AE6" s="409" t="s">
        <v>305</v>
      </c>
      <c r="AF6" s="409" t="s">
        <v>1014</v>
      </c>
      <c r="AG6" s="408" t="s">
        <v>287</v>
      </c>
      <c r="AH6" s="408" t="s">
        <v>287</v>
      </c>
      <c r="AI6" s="410" t="s">
        <v>287</v>
      </c>
      <c r="AJ6" s="408" t="s">
        <v>287</v>
      </c>
      <c r="AK6" s="408" t="s">
        <v>287</v>
      </c>
      <c r="AL6" s="408" t="s">
        <v>287</v>
      </c>
      <c r="AM6" s="408" t="s">
        <v>287</v>
      </c>
      <c r="AN6" s="408" t="s">
        <v>287</v>
      </c>
      <c r="AO6" s="410" t="s">
        <v>287</v>
      </c>
      <c r="AP6" s="408" t="s">
        <v>287</v>
      </c>
      <c r="AQ6" s="408" t="s">
        <v>287</v>
      </c>
      <c r="AR6" s="408" t="s">
        <v>287</v>
      </c>
      <c r="AS6" s="409" t="s">
        <v>872</v>
      </c>
      <c r="AT6" s="409" t="s">
        <v>873</v>
      </c>
      <c r="AU6" s="302">
        <v>0.99</v>
      </c>
      <c r="AV6" s="409" t="s">
        <v>874</v>
      </c>
      <c r="AW6" s="410" t="s">
        <v>875</v>
      </c>
      <c r="AX6" s="410">
        <v>0</v>
      </c>
      <c r="AY6" s="408" t="s">
        <v>287</v>
      </c>
      <c r="AZ6" s="408" t="s">
        <v>287</v>
      </c>
      <c r="BA6" s="408" t="s">
        <v>287</v>
      </c>
      <c r="BB6" s="408" t="s">
        <v>287</v>
      </c>
      <c r="BC6" s="408" t="s">
        <v>287</v>
      </c>
      <c r="BD6" s="408" t="s">
        <v>287</v>
      </c>
      <c r="BE6" s="408" t="s">
        <v>287</v>
      </c>
      <c r="BF6" s="408" t="s">
        <v>287</v>
      </c>
      <c r="BG6" s="408" t="s">
        <v>287</v>
      </c>
      <c r="BH6" s="408" t="s">
        <v>287</v>
      </c>
      <c r="BI6" s="408" t="s">
        <v>287</v>
      </c>
      <c r="BJ6" s="408" t="s">
        <v>287</v>
      </c>
      <c r="BK6" s="408" t="s">
        <v>287</v>
      </c>
      <c r="BL6" s="408" t="s">
        <v>287</v>
      </c>
      <c r="BM6" s="408" t="s">
        <v>287</v>
      </c>
      <c r="BN6" s="408" t="s">
        <v>287</v>
      </c>
      <c r="BO6" s="408" t="s">
        <v>287</v>
      </c>
      <c r="BP6" s="408" t="s">
        <v>287</v>
      </c>
      <c r="BQ6" s="408" t="s">
        <v>287</v>
      </c>
      <c r="BR6" s="409" t="s">
        <v>876</v>
      </c>
      <c r="BS6" s="409" t="s">
        <v>877</v>
      </c>
      <c r="BT6" s="411">
        <v>40935</v>
      </c>
      <c r="BU6" s="409" t="s">
        <v>878</v>
      </c>
      <c r="BV6" s="411">
        <v>40935</v>
      </c>
      <c r="BW6" s="302">
        <v>0.99</v>
      </c>
      <c r="BX6" s="411">
        <v>40935</v>
      </c>
      <c r="BY6" s="409" t="s">
        <v>879</v>
      </c>
      <c r="BZ6" s="411">
        <v>40935</v>
      </c>
      <c r="CA6" s="409" t="s">
        <v>287</v>
      </c>
      <c r="CB6" s="411" t="s">
        <v>287</v>
      </c>
      <c r="CC6" s="409" t="s">
        <v>874</v>
      </c>
      <c r="CD6" s="411">
        <v>40935</v>
      </c>
      <c r="CE6" s="409" t="s">
        <v>876</v>
      </c>
      <c r="CF6" s="409" t="s">
        <v>300</v>
      </c>
      <c r="CG6" s="411">
        <v>40935</v>
      </c>
      <c r="CH6" s="410" t="s">
        <v>287</v>
      </c>
      <c r="CI6" s="409" t="s">
        <v>1014</v>
      </c>
      <c r="CJ6" s="409" t="s">
        <v>880</v>
      </c>
      <c r="CK6" s="410" t="s">
        <v>287</v>
      </c>
      <c r="CL6" s="302" t="s">
        <v>287</v>
      </c>
      <c r="CM6" s="408" t="s">
        <v>287</v>
      </c>
      <c r="CN6" s="408" t="s">
        <v>287</v>
      </c>
      <c r="CO6" s="408" t="s">
        <v>287</v>
      </c>
      <c r="CP6" s="408" t="s">
        <v>287</v>
      </c>
      <c r="CQ6" s="408" t="s">
        <v>287</v>
      </c>
      <c r="CR6" s="409" t="s">
        <v>305</v>
      </c>
      <c r="CS6" s="408">
        <v>10000000</v>
      </c>
      <c r="CT6" s="408">
        <v>0</v>
      </c>
      <c r="CU6" s="408">
        <v>0</v>
      </c>
      <c r="CV6" s="408">
        <v>1097396528.0888002</v>
      </c>
      <c r="CW6" s="408">
        <v>0</v>
      </c>
      <c r="CX6" s="408">
        <v>191335000</v>
      </c>
      <c r="CY6" s="408">
        <v>0</v>
      </c>
      <c r="CZ6" s="408">
        <v>0</v>
      </c>
      <c r="DA6" s="409" t="s">
        <v>881</v>
      </c>
      <c r="DB6" s="409" t="s">
        <v>882</v>
      </c>
      <c r="DC6" s="408" t="s">
        <v>718</v>
      </c>
      <c r="DD6" s="408" t="s">
        <v>287</v>
      </c>
      <c r="DE6" s="410" t="s">
        <v>287</v>
      </c>
      <c r="DF6" s="408" t="s">
        <v>287</v>
      </c>
      <c r="DG6" s="408">
        <v>200000000</v>
      </c>
      <c r="DH6" s="408" t="s">
        <v>287</v>
      </c>
      <c r="DI6" s="410" t="s">
        <v>287</v>
      </c>
      <c r="DJ6" s="408" t="s">
        <v>287</v>
      </c>
      <c r="DK6" s="302" t="s">
        <v>287</v>
      </c>
      <c r="DL6" s="302" t="s">
        <v>287</v>
      </c>
      <c r="DM6" s="302" t="s">
        <v>287</v>
      </c>
      <c r="DN6" s="302" t="s">
        <v>287</v>
      </c>
      <c r="DO6" s="302" t="s">
        <v>287</v>
      </c>
      <c r="DP6" s="302" t="s">
        <v>287</v>
      </c>
      <c r="DQ6" s="409" t="s">
        <v>287</v>
      </c>
      <c r="DR6" s="409" t="s">
        <v>287</v>
      </c>
      <c r="DS6" s="409" t="s">
        <v>287</v>
      </c>
      <c r="DT6" s="409" t="s">
        <v>287</v>
      </c>
      <c r="DU6" s="409" t="s">
        <v>287</v>
      </c>
      <c r="DV6" s="302" t="s">
        <v>287</v>
      </c>
      <c r="DW6" s="302" t="s">
        <v>287</v>
      </c>
      <c r="DX6" s="302" t="s">
        <v>287</v>
      </c>
      <c r="DY6" s="302" t="s">
        <v>287</v>
      </c>
      <c r="DZ6" s="408">
        <v>35137498</v>
      </c>
      <c r="EA6" s="408">
        <v>7245094</v>
      </c>
      <c r="EB6" s="408">
        <v>34400063</v>
      </c>
      <c r="EC6" s="408">
        <v>14490188</v>
      </c>
      <c r="ED6" s="408">
        <v>15158958</v>
      </c>
      <c r="EE6" s="408">
        <v>1314266564</v>
      </c>
      <c r="EF6" s="408">
        <v>1279129066</v>
      </c>
      <c r="EG6" s="409" t="s">
        <v>883</v>
      </c>
      <c r="EH6" s="409" t="s">
        <v>287</v>
      </c>
      <c r="EI6" s="302">
        <v>0.50109999999999999</v>
      </c>
      <c r="EJ6" s="304">
        <v>0.34849999999999998</v>
      </c>
      <c r="EK6" s="408" t="s">
        <v>287</v>
      </c>
      <c r="EL6" s="408">
        <v>1107379629.6500001</v>
      </c>
      <c r="EM6" s="302">
        <v>0.99990969673152497</v>
      </c>
      <c r="EN6" s="302">
        <v>9.0303268474972876E-3</v>
      </c>
      <c r="EO6" s="302" t="s">
        <v>287</v>
      </c>
      <c r="EP6" s="302" t="s">
        <v>287</v>
      </c>
      <c r="EQ6" s="302" t="s">
        <v>287</v>
      </c>
      <c r="ER6" s="302">
        <v>0.99990969673152497</v>
      </c>
      <c r="ES6" s="302" t="s">
        <v>287</v>
      </c>
      <c r="ET6" s="302" t="s">
        <v>287</v>
      </c>
      <c r="EU6" s="408" t="s">
        <v>287</v>
      </c>
      <c r="EV6" s="302" t="s">
        <v>287</v>
      </c>
      <c r="EW6" s="302" t="s">
        <v>287</v>
      </c>
      <c r="EX6" s="302" t="s">
        <v>287</v>
      </c>
      <c r="EY6" s="302" t="s">
        <v>287</v>
      </c>
      <c r="EZ6" s="302" t="s">
        <v>287</v>
      </c>
      <c r="FA6" s="302" t="s">
        <v>287</v>
      </c>
      <c r="FB6" s="408" t="s">
        <v>287</v>
      </c>
      <c r="FC6" s="409" t="s">
        <v>287</v>
      </c>
      <c r="FD6" s="409" t="s">
        <v>287</v>
      </c>
      <c r="FE6" s="410" t="s">
        <v>287</v>
      </c>
      <c r="FF6" s="302" t="s">
        <v>287</v>
      </c>
      <c r="FG6" s="408" t="s">
        <v>287</v>
      </c>
      <c r="FH6" s="408" t="s">
        <v>287</v>
      </c>
      <c r="FI6" s="408" t="s">
        <v>287</v>
      </c>
      <c r="FJ6" s="408" t="s">
        <v>287</v>
      </c>
      <c r="FK6" s="302">
        <v>0.996</v>
      </c>
      <c r="FL6" s="302">
        <v>1</v>
      </c>
      <c r="FM6" s="412">
        <v>0</v>
      </c>
      <c r="FN6" s="413">
        <v>0</v>
      </c>
      <c r="FO6" s="409" t="s">
        <v>1015</v>
      </c>
      <c r="FP6" s="410">
        <v>17</v>
      </c>
      <c r="FQ6" s="410">
        <v>2</v>
      </c>
      <c r="FR6" s="410">
        <v>22</v>
      </c>
      <c r="FS6" s="410" t="s">
        <v>287</v>
      </c>
      <c r="FT6" s="410" t="s">
        <v>287</v>
      </c>
      <c r="FU6" s="410" t="s">
        <v>287</v>
      </c>
      <c r="FV6" s="410" t="s">
        <v>287</v>
      </c>
      <c r="FW6" s="410" t="s">
        <v>287</v>
      </c>
      <c r="FX6" s="410" t="s">
        <v>287</v>
      </c>
      <c r="FY6" s="302">
        <v>0.11550000000000001</v>
      </c>
      <c r="FZ6" s="302">
        <v>0.30120000000000002</v>
      </c>
      <c r="GA6" s="302" t="s">
        <v>287</v>
      </c>
      <c r="GB6" s="302" t="s">
        <v>287</v>
      </c>
      <c r="GC6" s="302" t="s">
        <v>287</v>
      </c>
      <c r="GD6" s="302" t="s">
        <v>287</v>
      </c>
      <c r="GE6" s="302" t="s">
        <v>287</v>
      </c>
      <c r="GF6" s="302" t="s">
        <v>287</v>
      </c>
      <c r="GG6" s="302" t="s">
        <v>287</v>
      </c>
      <c r="GH6" s="302" t="s">
        <v>287</v>
      </c>
      <c r="GI6" s="302" t="s">
        <v>287</v>
      </c>
      <c r="GJ6" s="302" t="s">
        <v>287</v>
      </c>
      <c r="GK6" s="302">
        <v>0.27777777777777779</v>
      </c>
      <c r="GL6" s="302" t="s">
        <v>287</v>
      </c>
      <c r="GM6" s="302" t="s">
        <v>287</v>
      </c>
      <c r="GN6" s="410" t="s">
        <v>287</v>
      </c>
      <c r="GO6" s="410" t="s">
        <v>287</v>
      </c>
      <c r="GP6" s="302" t="s">
        <v>287</v>
      </c>
      <c r="GQ6" s="302" t="s">
        <v>287</v>
      </c>
      <c r="GR6" s="302" t="s">
        <v>287</v>
      </c>
      <c r="GS6" s="302" t="s">
        <v>287</v>
      </c>
      <c r="GT6" s="302" t="s">
        <v>287</v>
      </c>
      <c r="GU6" s="408" t="s">
        <v>287</v>
      </c>
      <c r="GV6" s="408" t="s">
        <v>287</v>
      </c>
      <c r="GW6" s="410" t="s">
        <v>287</v>
      </c>
      <c r="GX6" s="409" t="s">
        <v>287</v>
      </c>
      <c r="GY6" s="409" t="s">
        <v>287</v>
      </c>
      <c r="GZ6" s="410" t="s">
        <v>287</v>
      </c>
      <c r="HA6" s="302" t="s">
        <v>287</v>
      </c>
      <c r="HB6" s="408" t="s">
        <v>287</v>
      </c>
      <c r="HC6" s="409" t="s">
        <v>287</v>
      </c>
      <c r="HD6" s="408" t="s">
        <v>287</v>
      </c>
      <c r="HE6" s="409" t="s">
        <v>287</v>
      </c>
      <c r="HF6" s="302" t="s">
        <v>287</v>
      </c>
      <c r="HG6" s="302" t="s">
        <v>287</v>
      </c>
      <c r="HH6" s="410" t="s">
        <v>287</v>
      </c>
      <c r="HI6" s="408" t="s">
        <v>287</v>
      </c>
      <c r="HJ6" s="408" t="s">
        <v>287</v>
      </c>
      <c r="HK6" s="409" t="s">
        <v>287</v>
      </c>
      <c r="HL6" s="409" t="s">
        <v>287</v>
      </c>
      <c r="HM6" s="409" t="s">
        <v>287</v>
      </c>
      <c r="HN6" s="414" t="s">
        <v>287</v>
      </c>
      <c r="HO6" s="408" t="s">
        <v>287</v>
      </c>
      <c r="HQ6" s="270"/>
      <c r="HR6" s="270"/>
    </row>
    <row r="7" spans="1:226" ht="15" customHeight="1" x14ac:dyDescent="0.35">
      <c r="A7" s="299">
        <v>43738</v>
      </c>
      <c r="B7" s="301" t="s">
        <v>813</v>
      </c>
      <c r="C7" s="301" t="s">
        <v>1</v>
      </c>
      <c r="D7" s="301" t="s">
        <v>871</v>
      </c>
      <c r="E7" s="408">
        <v>5000000</v>
      </c>
      <c r="F7" s="408" t="s">
        <v>287</v>
      </c>
      <c r="G7" s="408" t="s">
        <v>287</v>
      </c>
      <c r="H7" s="408">
        <v>18000000</v>
      </c>
      <c r="I7" s="408">
        <v>20174495.989999998</v>
      </c>
      <c r="J7" s="408" t="s">
        <v>287</v>
      </c>
      <c r="K7" s="408" t="s">
        <v>287</v>
      </c>
      <c r="L7" s="408" t="s">
        <v>287</v>
      </c>
      <c r="M7" s="409" t="s">
        <v>287</v>
      </c>
      <c r="N7" s="408" t="s">
        <v>287</v>
      </c>
      <c r="O7" s="408" t="s">
        <v>287</v>
      </c>
      <c r="P7" s="408" t="s">
        <v>287</v>
      </c>
      <c r="Q7" s="408" t="s">
        <v>287</v>
      </c>
      <c r="R7" s="408" t="s">
        <v>287</v>
      </c>
      <c r="S7" s="408" t="s">
        <v>287</v>
      </c>
      <c r="T7" s="408" t="s">
        <v>287</v>
      </c>
      <c r="U7" s="408" t="s">
        <v>287</v>
      </c>
      <c r="V7" s="408" t="s">
        <v>287</v>
      </c>
      <c r="W7" s="408" t="s">
        <v>287</v>
      </c>
      <c r="X7" s="408" t="s">
        <v>287</v>
      </c>
      <c r="Y7" s="408" t="s">
        <v>287</v>
      </c>
      <c r="Z7" s="408" t="s">
        <v>287</v>
      </c>
      <c r="AA7" s="408" t="s">
        <v>287</v>
      </c>
      <c r="AB7" s="408" t="s">
        <v>287</v>
      </c>
      <c r="AC7" s="408" t="s">
        <v>287</v>
      </c>
      <c r="AD7" s="408" t="s">
        <v>287</v>
      </c>
      <c r="AE7" s="409" t="s">
        <v>305</v>
      </c>
      <c r="AF7" s="409" t="s">
        <v>1014</v>
      </c>
      <c r="AG7" s="408" t="s">
        <v>287</v>
      </c>
      <c r="AH7" s="408" t="s">
        <v>287</v>
      </c>
      <c r="AI7" s="410" t="s">
        <v>287</v>
      </c>
      <c r="AJ7" s="408" t="s">
        <v>287</v>
      </c>
      <c r="AK7" s="408" t="s">
        <v>287</v>
      </c>
      <c r="AL7" s="408" t="s">
        <v>287</v>
      </c>
      <c r="AM7" s="408" t="s">
        <v>287</v>
      </c>
      <c r="AN7" s="408" t="s">
        <v>287</v>
      </c>
      <c r="AO7" s="410" t="s">
        <v>287</v>
      </c>
      <c r="AP7" s="408" t="s">
        <v>287</v>
      </c>
      <c r="AQ7" s="408" t="s">
        <v>287</v>
      </c>
      <c r="AR7" s="408" t="s">
        <v>287</v>
      </c>
      <c r="AS7" s="409" t="s">
        <v>872</v>
      </c>
      <c r="AT7" s="409" t="s">
        <v>873</v>
      </c>
      <c r="AU7" s="302">
        <v>0.99</v>
      </c>
      <c r="AV7" s="409" t="s">
        <v>874</v>
      </c>
      <c r="AW7" s="410" t="s">
        <v>875</v>
      </c>
      <c r="AX7" s="410">
        <v>0</v>
      </c>
      <c r="AY7" s="408" t="s">
        <v>287</v>
      </c>
      <c r="AZ7" s="408" t="s">
        <v>287</v>
      </c>
      <c r="BA7" s="408" t="s">
        <v>287</v>
      </c>
      <c r="BB7" s="408" t="s">
        <v>287</v>
      </c>
      <c r="BC7" s="408" t="s">
        <v>287</v>
      </c>
      <c r="BD7" s="408" t="s">
        <v>287</v>
      </c>
      <c r="BE7" s="408" t="s">
        <v>287</v>
      </c>
      <c r="BF7" s="408" t="s">
        <v>287</v>
      </c>
      <c r="BG7" s="408" t="s">
        <v>287</v>
      </c>
      <c r="BH7" s="408" t="s">
        <v>287</v>
      </c>
      <c r="BI7" s="408" t="s">
        <v>287</v>
      </c>
      <c r="BJ7" s="408" t="s">
        <v>287</v>
      </c>
      <c r="BK7" s="408" t="s">
        <v>287</v>
      </c>
      <c r="BL7" s="408" t="s">
        <v>287</v>
      </c>
      <c r="BM7" s="408" t="s">
        <v>287</v>
      </c>
      <c r="BN7" s="408" t="s">
        <v>287</v>
      </c>
      <c r="BO7" s="408" t="s">
        <v>287</v>
      </c>
      <c r="BP7" s="408" t="s">
        <v>287</v>
      </c>
      <c r="BQ7" s="408" t="s">
        <v>287</v>
      </c>
      <c r="BR7" s="409" t="s">
        <v>884</v>
      </c>
      <c r="BS7" s="409" t="s">
        <v>877</v>
      </c>
      <c r="BT7" s="411">
        <v>40935</v>
      </c>
      <c r="BU7" s="409" t="s">
        <v>878</v>
      </c>
      <c r="BV7" s="411">
        <v>40935</v>
      </c>
      <c r="BW7" s="302">
        <v>0.99</v>
      </c>
      <c r="BX7" s="411">
        <v>40935</v>
      </c>
      <c r="BY7" s="409" t="s">
        <v>879</v>
      </c>
      <c r="BZ7" s="411">
        <v>40935</v>
      </c>
      <c r="CA7" s="409" t="s">
        <v>287</v>
      </c>
      <c r="CB7" s="411" t="s">
        <v>287</v>
      </c>
      <c r="CC7" s="409" t="s">
        <v>874</v>
      </c>
      <c r="CD7" s="411">
        <v>40935</v>
      </c>
      <c r="CE7" s="409" t="s">
        <v>884</v>
      </c>
      <c r="CF7" s="409" t="s">
        <v>300</v>
      </c>
      <c r="CG7" s="411">
        <v>40935</v>
      </c>
      <c r="CH7" s="410" t="s">
        <v>287</v>
      </c>
      <c r="CI7" s="409" t="s">
        <v>1014</v>
      </c>
      <c r="CJ7" s="409" t="s">
        <v>880</v>
      </c>
      <c r="CK7" s="410" t="s">
        <v>287</v>
      </c>
      <c r="CL7" s="302" t="s">
        <v>287</v>
      </c>
      <c r="CM7" s="408" t="s">
        <v>287</v>
      </c>
      <c r="CN7" s="408" t="s">
        <v>287</v>
      </c>
      <c r="CO7" s="408" t="s">
        <v>287</v>
      </c>
      <c r="CP7" s="408" t="s">
        <v>287</v>
      </c>
      <c r="CQ7" s="408" t="s">
        <v>287</v>
      </c>
      <c r="CR7" s="409" t="s">
        <v>305</v>
      </c>
      <c r="CS7" s="408">
        <v>10000000</v>
      </c>
      <c r="CT7" s="408">
        <v>0</v>
      </c>
      <c r="CU7" s="408">
        <v>0</v>
      </c>
      <c r="CV7" s="408">
        <v>920649537.42879999</v>
      </c>
      <c r="CW7" s="408">
        <v>0</v>
      </c>
      <c r="CX7" s="408">
        <v>191900000</v>
      </c>
      <c r="CY7" s="408">
        <v>0</v>
      </c>
      <c r="CZ7" s="408">
        <v>0</v>
      </c>
      <c r="DA7" s="409" t="s">
        <v>881</v>
      </c>
      <c r="DB7" s="409" t="s">
        <v>882</v>
      </c>
      <c r="DC7" s="408" t="s">
        <v>718</v>
      </c>
      <c r="DD7" s="408" t="s">
        <v>287</v>
      </c>
      <c r="DE7" s="410" t="s">
        <v>287</v>
      </c>
      <c r="DF7" s="408" t="s">
        <v>287</v>
      </c>
      <c r="DG7" s="408">
        <v>200000000</v>
      </c>
      <c r="DH7" s="408" t="s">
        <v>287</v>
      </c>
      <c r="DI7" s="410" t="s">
        <v>287</v>
      </c>
      <c r="DJ7" s="408" t="s">
        <v>287</v>
      </c>
      <c r="DK7" s="302" t="s">
        <v>287</v>
      </c>
      <c r="DL7" s="302" t="s">
        <v>287</v>
      </c>
      <c r="DM7" s="302" t="s">
        <v>287</v>
      </c>
      <c r="DN7" s="302" t="s">
        <v>287</v>
      </c>
      <c r="DO7" s="302" t="s">
        <v>287</v>
      </c>
      <c r="DP7" s="302" t="s">
        <v>287</v>
      </c>
      <c r="DQ7" s="409" t="s">
        <v>287</v>
      </c>
      <c r="DR7" s="409" t="s">
        <v>287</v>
      </c>
      <c r="DS7" s="409" t="s">
        <v>287</v>
      </c>
      <c r="DT7" s="409" t="s">
        <v>287</v>
      </c>
      <c r="DU7" s="409" t="s">
        <v>287</v>
      </c>
      <c r="DV7" s="302" t="s">
        <v>287</v>
      </c>
      <c r="DW7" s="302" t="s">
        <v>287</v>
      </c>
      <c r="DX7" s="302" t="s">
        <v>287</v>
      </c>
      <c r="DY7" s="302" t="s">
        <v>287</v>
      </c>
      <c r="DZ7" s="408">
        <v>35137498</v>
      </c>
      <c r="EA7" s="408">
        <v>7245094</v>
      </c>
      <c r="EB7" s="408">
        <v>34400063</v>
      </c>
      <c r="EC7" s="408">
        <v>14490188</v>
      </c>
      <c r="ED7" s="408">
        <v>15158958</v>
      </c>
      <c r="EE7" s="408">
        <v>1314266564</v>
      </c>
      <c r="EF7" s="408">
        <v>1279129066</v>
      </c>
      <c r="EG7" s="409" t="s">
        <v>883</v>
      </c>
      <c r="EH7" s="409" t="s">
        <v>287</v>
      </c>
      <c r="EI7" s="302">
        <v>0.50109999999999999</v>
      </c>
      <c r="EJ7" s="304">
        <v>0.34849999999999998</v>
      </c>
      <c r="EK7" s="408" t="s">
        <v>287</v>
      </c>
      <c r="EL7" s="408">
        <v>1037873384.14</v>
      </c>
      <c r="EM7" s="302">
        <v>0.99990364913338403</v>
      </c>
      <c r="EN7" s="302">
        <v>9.6350866616414631E-3</v>
      </c>
      <c r="EO7" s="302" t="s">
        <v>287</v>
      </c>
      <c r="EP7" s="302" t="s">
        <v>287</v>
      </c>
      <c r="EQ7" s="302" t="s">
        <v>287</v>
      </c>
      <c r="ER7" s="302">
        <v>0.99990364913338403</v>
      </c>
      <c r="ES7" s="302" t="s">
        <v>287</v>
      </c>
      <c r="ET7" s="302" t="s">
        <v>287</v>
      </c>
      <c r="EU7" s="408" t="s">
        <v>287</v>
      </c>
      <c r="EV7" s="302" t="s">
        <v>287</v>
      </c>
      <c r="EW7" s="302" t="s">
        <v>287</v>
      </c>
      <c r="EX7" s="302" t="s">
        <v>287</v>
      </c>
      <c r="EY7" s="302" t="s">
        <v>287</v>
      </c>
      <c r="EZ7" s="302" t="s">
        <v>287</v>
      </c>
      <c r="FA7" s="302" t="s">
        <v>287</v>
      </c>
      <c r="FB7" s="408" t="s">
        <v>287</v>
      </c>
      <c r="FC7" s="409" t="s">
        <v>287</v>
      </c>
      <c r="FD7" s="409" t="s">
        <v>287</v>
      </c>
      <c r="FE7" s="410" t="s">
        <v>287</v>
      </c>
      <c r="FF7" s="302" t="s">
        <v>287</v>
      </c>
      <c r="FG7" s="408" t="s">
        <v>287</v>
      </c>
      <c r="FH7" s="408" t="s">
        <v>287</v>
      </c>
      <c r="FI7" s="408" t="s">
        <v>287</v>
      </c>
      <c r="FJ7" s="408" t="s">
        <v>287</v>
      </c>
      <c r="FK7" s="302">
        <v>0.996</v>
      </c>
      <c r="FL7" s="302">
        <v>1</v>
      </c>
      <c r="FM7" s="412">
        <v>0</v>
      </c>
      <c r="FN7" s="413">
        <v>0</v>
      </c>
      <c r="FO7" s="409" t="s">
        <v>1015</v>
      </c>
      <c r="FP7" s="410">
        <v>16</v>
      </c>
      <c r="FQ7" s="410">
        <v>2</v>
      </c>
      <c r="FR7" s="410">
        <v>22</v>
      </c>
      <c r="FS7" s="410" t="s">
        <v>287</v>
      </c>
      <c r="FT7" s="410" t="s">
        <v>287</v>
      </c>
      <c r="FU7" s="410" t="s">
        <v>287</v>
      </c>
      <c r="FV7" s="410" t="s">
        <v>287</v>
      </c>
      <c r="FW7" s="410" t="s">
        <v>287</v>
      </c>
      <c r="FX7" s="410" t="s">
        <v>287</v>
      </c>
      <c r="FY7" s="302">
        <v>0.13950000000000001</v>
      </c>
      <c r="FZ7" s="302">
        <v>0.37490000000000001</v>
      </c>
      <c r="GA7" s="302" t="s">
        <v>287</v>
      </c>
      <c r="GB7" s="302" t="s">
        <v>287</v>
      </c>
      <c r="GC7" s="302" t="s">
        <v>287</v>
      </c>
      <c r="GD7" s="302" t="s">
        <v>287</v>
      </c>
      <c r="GE7" s="302" t="s">
        <v>287</v>
      </c>
      <c r="GF7" s="302" t="s">
        <v>287</v>
      </c>
      <c r="GG7" s="302" t="s">
        <v>287</v>
      </c>
      <c r="GH7" s="302" t="s">
        <v>287</v>
      </c>
      <c r="GI7" s="302" t="s">
        <v>287</v>
      </c>
      <c r="GJ7" s="302" t="s">
        <v>287</v>
      </c>
      <c r="GK7" s="302">
        <v>0.27777777777777779</v>
      </c>
      <c r="GL7" s="302" t="s">
        <v>287</v>
      </c>
      <c r="GM7" s="302" t="s">
        <v>287</v>
      </c>
      <c r="GN7" s="410" t="s">
        <v>287</v>
      </c>
      <c r="GO7" s="410" t="s">
        <v>287</v>
      </c>
      <c r="GP7" s="302" t="s">
        <v>287</v>
      </c>
      <c r="GQ7" s="302" t="s">
        <v>287</v>
      </c>
      <c r="GR7" s="302" t="s">
        <v>287</v>
      </c>
      <c r="GS7" s="302" t="s">
        <v>287</v>
      </c>
      <c r="GT7" s="302" t="s">
        <v>287</v>
      </c>
      <c r="GU7" s="408" t="s">
        <v>287</v>
      </c>
      <c r="GV7" s="408" t="s">
        <v>287</v>
      </c>
      <c r="GW7" s="410" t="s">
        <v>287</v>
      </c>
      <c r="GX7" s="409" t="s">
        <v>287</v>
      </c>
      <c r="GY7" s="409" t="s">
        <v>287</v>
      </c>
      <c r="GZ7" s="410" t="s">
        <v>287</v>
      </c>
      <c r="HA7" s="302" t="s">
        <v>287</v>
      </c>
      <c r="HB7" s="408" t="s">
        <v>287</v>
      </c>
      <c r="HC7" s="409" t="s">
        <v>287</v>
      </c>
      <c r="HD7" s="408" t="s">
        <v>287</v>
      </c>
      <c r="HE7" s="409" t="s">
        <v>287</v>
      </c>
      <c r="HF7" s="302" t="s">
        <v>287</v>
      </c>
      <c r="HG7" s="302" t="s">
        <v>287</v>
      </c>
      <c r="HH7" s="410" t="s">
        <v>287</v>
      </c>
      <c r="HI7" s="408" t="s">
        <v>287</v>
      </c>
      <c r="HJ7" s="408" t="s">
        <v>287</v>
      </c>
      <c r="HK7" s="409" t="s">
        <v>287</v>
      </c>
      <c r="HL7" s="409" t="s">
        <v>287</v>
      </c>
      <c r="HM7" s="409" t="s">
        <v>287</v>
      </c>
      <c r="HN7" s="414" t="s">
        <v>287</v>
      </c>
      <c r="HO7" s="408" t="s">
        <v>287</v>
      </c>
      <c r="HQ7" s="270"/>
      <c r="HR7" s="270"/>
    </row>
    <row r="8" spans="1:226" ht="15" customHeight="1" x14ac:dyDescent="0.35">
      <c r="A8" s="299">
        <v>43830</v>
      </c>
      <c r="B8" s="301" t="s">
        <v>813</v>
      </c>
      <c r="C8" s="301" t="s">
        <v>1</v>
      </c>
      <c r="D8" s="301" t="s">
        <v>871</v>
      </c>
      <c r="E8" s="408">
        <v>5000000</v>
      </c>
      <c r="F8" s="408" t="s">
        <v>287</v>
      </c>
      <c r="G8" s="408" t="s">
        <v>287</v>
      </c>
      <c r="H8" s="408">
        <v>18000000</v>
      </c>
      <c r="I8" s="408">
        <v>20199521.300000001</v>
      </c>
      <c r="J8" s="408" t="s">
        <v>287</v>
      </c>
      <c r="K8" s="408" t="s">
        <v>287</v>
      </c>
      <c r="L8" s="408" t="s">
        <v>287</v>
      </c>
      <c r="M8" s="409" t="s">
        <v>287</v>
      </c>
      <c r="N8" s="408" t="s">
        <v>287</v>
      </c>
      <c r="O8" s="408" t="s">
        <v>287</v>
      </c>
      <c r="P8" s="408" t="s">
        <v>287</v>
      </c>
      <c r="Q8" s="408" t="s">
        <v>287</v>
      </c>
      <c r="R8" s="408" t="s">
        <v>287</v>
      </c>
      <c r="S8" s="408" t="s">
        <v>287</v>
      </c>
      <c r="T8" s="408" t="s">
        <v>287</v>
      </c>
      <c r="U8" s="408" t="s">
        <v>287</v>
      </c>
      <c r="V8" s="408" t="s">
        <v>287</v>
      </c>
      <c r="W8" s="408" t="s">
        <v>287</v>
      </c>
      <c r="X8" s="408" t="s">
        <v>287</v>
      </c>
      <c r="Y8" s="408" t="s">
        <v>287</v>
      </c>
      <c r="Z8" s="408" t="s">
        <v>287</v>
      </c>
      <c r="AA8" s="408" t="s">
        <v>287</v>
      </c>
      <c r="AB8" s="408" t="s">
        <v>287</v>
      </c>
      <c r="AC8" s="408" t="s">
        <v>287</v>
      </c>
      <c r="AD8" s="408" t="s">
        <v>287</v>
      </c>
      <c r="AE8" s="409" t="s">
        <v>305</v>
      </c>
      <c r="AF8" s="409" t="s">
        <v>1014</v>
      </c>
      <c r="AG8" s="408" t="s">
        <v>287</v>
      </c>
      <c r="AH8" s="408" t="s">
        <v>287</v>
      </c>
      <c r="AI8" s="410" t="s">
        <v>287</v>
      </c>
      <c r="AJ8" s="408" t="s">
        <v>287</v>
      </c>
      <c r="AK8" s="408" t="s">
        <v>287</v>
      </c>
      <c r="AL8" s="408" t="s">
        <v>287</v>
      </c>
      <c r="AM8" s="408" t="s">
        <v>287</v>
      </c>
      <c r="AN8" s="408" t="s">
        <v>287</v>
      </c>
      <c r="AO8" s="410" t="s">
        <v>287</v>
      </c>
      <c r="AP8" s="408" t="s">
        <v>287</v>
      </c>
      <c r="AQ8" s="408" t="s">
        <v>287</v>
      </c>
      <c r="AR8" s="408" t="s">
        <v>287</v>
      </c>
      <c r="AS8" s="409" t="s">
        <v>885</v>
      </c>
      <c r="AT8" s="409" t="s">
        <v>873</v>
      </c>
      <c r="AU8" s="302">
        <v>0.99</v>
      </c>
      <c r="AV8" s="409" t="s">
        <v>874</v>
      </c>
      <c r="AW8" s="410" t="s">
        <v>875</v>
      </c>
      <c r="AX8" s="410">
        <v>0</v>
      </c>
      <c r="AY8" s="408" t="s">
        <v>287</v>
      </c>
      <c r="AZ8" s="408" t="s">
        <v>287</v>
      </c>
      <c r="BA8" s="408" t="s">
        <v>287</v>
      </c>
      <c r="BB8" s="408" t="s">
        <v>287</v>
      </c>
      <c r="BC8" s="408" t="s">
        <v>287</v>
      </c>
      <c r="BD8" s="408" t="s">
        <v>287</v>
      </c>
      <c r="BE8" s="408" t="s">
        <v>287</v>
      </c>
      <c r="BF8" s="408" t="s">
        <v>287</v>
      </c>
      <c r="BG8" s="408" t="s">
        <v>287</v>
      </c>
      <c r="BH8" s="408" t="s">
        <v>287</v>
      </c>
      <c r="BI8" s="408" t="s">
        <v>287</v>
      </c>
      <c r="BJ8" s="408" t="s">
        <v>287</v>
      </c>
      <c r="BK8" s="408" t="s">
        <v>287</v>
      </c>
      <c r="BL8" s="408" t="s">
        <v>287</v>
      </c>
      <c r="BM8" s="408" t="s">
        <v>287</v>
      </c>
      <c r="BN8" s="408" t="s">
        <v>287</v>
      </c>
      <c r="BO8" s="408" t="s">
        <v>287</v>
      </c>
      <c r="BP8" s="408" t="s">
        <v>287</v>
      </c>
      <c r="BQ8" s="408" t="s">
        <v>287</v>
      </c>
      <c r="BR8" s="409" t="s">
        <v>886</v>
      </c>
      <c r="BS8" s="409" t="s">
        <v>877</v>
      </c>
      <c r="BT8" s="411">
        <v>40935</v>
      </c>
      <c r="BU8" s="409" t="s">
        <v>878</v>
      </c>
      <c r="BV8" s="411">
        <v>40935</v>
      </c>
      <c r="BW8" s="302">
        <v>0.99</v>
      </c>
      <c r="BX8" s="411">
        <v>40935</v>
      </c>
      <c r="BY8" s="409" t="s">
        <v>879</v>
      </c>
      <c r="BZ8" s="411">
        <v>40935</v>
      </c>
      <c r="CA8" s="409" t="s">
        <v>287</v>
      </c>
      <c r="CB8" s="411" t="s">
        <v>287</v>
      </c>
      <c r="CC8" s="409" t="s">
        <v>874</v>
      </c>
      <c r="CD8" s="411">
        <v>40935</v>
      </c>
      <c r="CE8" s="409" t="s">
        <v>886</v>
      </c>
      <c r="CF8" s="409" t="s">
        <v>300</v>
      </c>
      <c r="CG8" s="411">
        <v>40935</v>
      </c>
      <c r="CH8" s="410" t="s">
        <v>287</v>
      </c>
      <c r="CI8" s="409" t="s">
        <v>1014</v>
      </c>
      <c r="CJ8" s="409" t="s">
        <v>880</v>
      </c>
      <c r="CK8" s="410" t="s">
        <v>287</v>
      </c>
      <c r="CL8" s="302" t="s">
        <v>287</v>
      </c>
      <c r="CM8" s="408" t="s">
        <v>287</v>
      </c>
      <c r="CN8" s="408" t="s">
        <v>287</v>
      </c>
      <c r="CO8" s="408" t="s">
        <v>287</v>
      </c>
      <c r="CP8" s="408" t="s">
        <v>287</v>
      </c>
      <c r="CQ8" s="408" t="s">
        <v>287</v>
      </c>
      <c r="CR8" s="409" t="s">
        <v>305</v>
      </c>
      <c r="CS8" s="408">
        <v>10000000</v>
      </c>
      <c r="CT8" s="408">
        <v>0</v>
      </c>
      <c r="CU8" s="408">
        <v>0</v>
      </c>
      <c r="CV8" s="408">
        <v>1287114015.1099999</v>
      </c>
      <c r="CW8" s="408">
        <v>0</v>
      </c>
      <c r="CX8" s="408">
        <v>190930000</v>
      </c>
      <c r="CY8" s="408">
        <v>0</v>
      </c>
      <c r="CZ8" s="408">
        <v>0</v>
      </c>
      <c r="DA8" s="409" t="s">
        <v>881</v>
      </c>
      <c r="DB8" s="409" t="s">
        <v>882</v>
      </c>
      <c r="DC8" s="408" t="s">
        <v>718</v>
      </c>
      <c r="DD8" s="408" t="s">
        <v>287</v>
      </c>
      <c r="DE8" s="410" t="s">
        <v>287</v>
      </c>
      <c r="DF8" s="408" t="s">
        <v>287</v>
      </c>
      <c r="DG8" s="408">
        <v>200000000</v>
      </c>
      <c r="DH8" s="408" t="s">
        <v>287</v>
      </c>
      <c r="DI8" s="410" t="s">
        <v>287</v>
      </c>
      <c r="DJ8" s="408" t="s">
        <v>287</v>
      </c>
      <c r="DK8" s="302" t="s">
        <v>287</v>
      </c>
      <c r="DL8" s="302" t="s">
        <v>287</v>
      </c>
      <c r="DM8" s="302" t="s">
        <v>287</v>
      </c>
      <c r="DN8" s="302" t="s">
        <v>287</v>
      </c>
      <c r="DO8" s="302" t="s">
        <v>287</v>
      </c>
      <c r="DP8" s="302" t="s">
        <v>287</v>
      </c>
      <c r="DQ8" s="409" t="s">
        <v>287</v>
      </c>
      <c r="DR8" s="409" t="s">
        <v>287</v>
      </c>
      <c r="DS8" s="409" t="s">
        <v>287</v>
      </c>
      <c r="DT8" s="409" t="s">
        <v>287</v>
      </c>
      <c r="DU8" s="409" t="s">
        <v>287</v>
      </c>
      <c r="DV8" s="302" t="s">
        <v>287</v>
      </c>
      <c r="DW8" s="302" t="s">
        <v>287</v>
      </c>
      <c r="DX8" s="302" t="s">
        <v>287</v>
      </c>
      <c r="DY8" s="302" t="s">
        <v>287</v>
      </c>
      <c r="DZ8" s="408">
        <v>35137498</v>
      </c>
      <c r="EA8" s="408">
        <v>7245094</v>
      </c>
      <c r="EB8" s="408">
        <v>34400063</v>
      </c>
      <c r="EC8" s="408">
        <v>14490188</v>
      </c>
      <c r="ED8" s="408">
        <v>15158958</v>
      </c>
      <c r="EE8" s="408">
        <v>1314266564</v>
      </c>
      <c r="EF8" s="408">
        <v>1279129066</v>
      </c>
      <c r="EG8" s="409" t="s">
        <v>883</v>
      </c>
      <c r="EH8" s="409" t="s">
        <v>287</v>
      </c>
      <c r="EI8" s="302">
        <v>0.50109999999999999</v>
      </c>
      <c r="EJ8" s="304">
        <v>0.34849999999999998</v>
      </c>
      <c r="EK8" s="408" t="s">
        <v>287</v>
      </c>
      <c r="EL8" s="408">
        <v>1440030241.8600001</v>
      </c>
      <c r="EM8" s="302">
        <v>0.99309999999999998</v>
      </c>
      <c r="EN8" s="302">
        <v>6.8999999999999999E-3</v>
      </c>
      <c r="EO8" s="302" t="s">
        <v>287</v>
      </c>
      <c r="EP8" s="302" t="s">
        <v>287</v>
      </c>
      <c r="EQ8" s="302" t="s">
        <v>287</v>
      </c>
      <c r="ER8" s="302">
        <v>0.99309999999999998</v>
      </c>
      <c r="ES8" s="302" t="s">
        <v>287</v>
      </c>
      <c r="ET8" s="302" t="s">
        <v>287</v>
      </c>
      <c r="EU8" s="408" t="s">
        <v>287</v>
      </c>
      <c r="EV8" s="302" t="s">
        <v>287</v>
      </c>
      <c r="EW8" s="302" t="s">
        <v>287</v>
      </c>
      <c r="EX8" s="302" t="s">
        <v>287</v>
      </c>
      <c r="EY8" s="302" t="s">
        <v>287</v>
      </c>
      <c r="EZ8" s="302" t="s">
        <v>287</v>
      </c>
      <c r="FA8" s="302" t="s">
        <v>287</v>
      </c>
      <c r="FB8" s="408" t="s">
        <v>287</v>
      </c>
      <c r="FC8" s="409" t="s">
        <v>287</v>
      </c>
      <c r="FD8" s="409" t="s">
        <v>287</v>
      </c>
      <c r="FE8" s="410" t="s">
        <v>287</v>
      </c>
      <c r="FF8" s="302" t="s">
        <v>287</v>
      </c>
      <c r="FG8" s="408" t="s">
        <v>287</v>
      </c>
      <c r="FH8" s="408" t="s">
        <v>287</v>
      </c>
      <c r="FI8" s="408" t="s">
        <v>287</v>
      </c>
      <c r="FJ8" s="408" t="s">
        <v>287</v>
      </c>
      <c r="FK8" s="302">
        <v>0.996</v>
      </c>
      <c r="FL8" s="302">
        <v>1</v>
      </c>
      <c r="FM8" s="412">
        <v>0</v>
      </c>
      <c r="FN8" s="413">
        <v>0</v>
      </c>
      <c r="FO8" s="409" t="s">
        <v>1015</v>
      </c>
      <c r="FP8" s="410">
        <v>16</v>
      </c>
      <c r="FQ8" s="410">
        <v>2</v>
      </c>
      <c r="FR8" s="410">
        <v>22</v>
      </c>
      <c r="FS8" s="410" t="s">
        <v>287</v>
      </c>
      <c r="FT8" s="410" t="s">
        <v>287</v>
      </c>
      <c r="FU8" s="410" t="s">
        <v>287</v>
      </c>
      <c r="FV8" s="410" t="s">
        <v>287</v>
      </c>
      <c r="FW8" s="410" t="s">
        <v>287</v>
      </c>
      <c r="FX8" s="410" t="s">
        <v>287</v>
      </c>
      <c r="FY8" s="302">
        <v>0.13150000000000001</v>
      </c>
      <c r="FZ8" s="302">
        <v>0.4032</v>
      </c>
      <c r="GA8" s="302" t="s">
        <v>287</v>
      </c>
      <c r="GB8" s="302" t="s">
        <v>287</v>
      </c>
      <c r="GC8" s="302" t="s">
        <v>287</v>
      </c>
      <c r="GD8" s="302" t="s">
        <v>287</v>
      </c>
      <c r="GE8" s="302" t="s">
        <v>287</v>
      </c>
      <c r="GF8" s="302" t="s">
        <v>287</v>
      </c>
      <c r="GG8" s="302" t="s">
        <v>287</v>
      </c>
      <c r="GH8" s="302" t="s">
        <v>287</v>
      </c>
      <c r="GI8" s="302" t="s">
        <v>287</v>
      </c>
      <c r="GJ8" s="302" t="s">
        <v>287</v>
      </c>
      <c r="GK8" s="302">
        <v>0.27777777777777779</v>
      </c>
      <c r="GL8" s="302" t="s">
        <v>287</v>
      </c>
      <c r="GM8" s="302" t="s">
        <v>287</v>
      </c>
      <c r="GN8" s="410" t="s">
        <v>287</v>
      </c>
      <c r="GO8" s="410" t="s">
        <v>287</v>
      </c>
      <c r="GP8" s="302" t="s">
        <v>287</v>
      </c>
      <c r="GQ8" s="302" t="s">
        <v>287</v>
      </c>
      <c r="GR8" s="302" t="s">
        <v>287</v>
      </c>
      <c r="GS8" s="302" t="s">
        <v>287</v>
      </c>
      <c r="GT8" s="302" t="s">
        <v>287</v>
      </c>
      <c r="GU8" s="408" t="s">
        <v>287</v>
      </c>
      <c r="GV8" s="408" t="s">
        <v>287</v>
      </c>
      <c r="GW8" s="410" t="s">
        <v>287</v>
      </c>
      <c r="GX8" s="409" t="s">
        <v>287</v>
      </c>
      <c r="GY8" s="409" t="s">
        <v>287</v>
      </c>
      <c r="GZ8" s="410" t="s">
        <v>287</v>
      </c>
      <c r="HA8" s="302" t="s">
        <v>287</v>
      </c>
      <c r="HB8" s="408" t="s">
        <v>287</v>
      </c>
      <c r="HC8" s="409" t="s">
        <v>287</v>
      </c>
      <c r="HD8" s="408" t="s">
        <v>287</v>
      </c>
      <c r="HE8" s="409" t="s">
        <v>287</v>
      </c>
      <c r="HF8" s="302" t="s">
        <v>287</v>
      </c>
      <c r="HG8" s="302" t="s">
        <v>287</v>
      </c>
      <c r="HH8" s="410" t="s">
        <v>287</v>
      </c>
      <c r="HI8" s="408" t="s">
        <v>287</v>
      </c>
      <c r="HJ8" s="408" t="s">
        <v>287</v>
      </c>
      <c r="HK8" s="409" t="s">
        <v>287</v>
      </c>
      <c r="HL8" s="409" t="s">
        <v>287</v>
      </c>
      <c r="HM8" s="409" t="s">
        <v>287</v>
      </c>
      <c r="HN8" s="414" t="s">
        <v>287</v>
      </c>
      <c r="HO8" s="408" t="s">
        <v>287</v>
      </c>
      <c r="HQ8" s="270"/>
      <c r="HR8" s="270"/>
    </row>
    <row r="9" spans="1:226" ht="15" customHeight="1" x14ac:dyDescent="0.35">
      <c r="A9" s="299">
        <v>43921</v>
      </c>
      <c r="B9" s="303" t="s">
        <v>813</v>
      </c>
      <c r="C9" s="303" t="s">
        <v>1</v>
      </c>
      <c r="D9" s="303" t="s">
        <v>871</v>
      </c>
      <c r="E9" s="408">
        <v>10000000</v>
      </c>
      <c r="F9" s="408" t="s">
        <v>287</v>
      </c>
      <c r="G9" s="408" t="s">
        <v>287</v>
      </c>
      <c r="H9" s="408">
        <v>28000000</v>
      </c>
      <c r="I9" s="408">
        <v>35105955.809999995</v>
      </c>
      <c r="J9" s="408" t="s">
        <v>287</v>
      </c>
      <c r="K9" s="408" t="s">
        <v>287</v>
      </c>
      <c r="L9" s="408" t="s">
        <v>287</v>
      </c>
      <c r="M9" s="409" t="s">
        <v>287</v>
      </c>
      <c r="N9" s="408" t="s">
        <v>287</v>
      </c>
      <c r="O9" s="408" t="s">
        <v>287</v>
      </c>
      <c r="P9" s="408" t="s">
        <v>287</v>
      </c>
      <c r="Q9" s="408" t="s">
        <v>287</v>
      </c>
      <c r="R9" s="408" t="s">
        <v>287</v>
      </c>
      <c r="S9" s="408" t="s">
        <v>287</v>
      </c>
      <c r="T9" s="408" t="s">
        <v>287</v>
      </c>
      <c r="U9" s="408" t="s">
        <v>287</v>
      </c>
      <c r="V9" s="408" t="s">
        <v>287</v>
      </c>
      <c r="W9" s="408" t="s">
        <v>287</v>
      </c>
      <c r="X9" s="408" t="s">
        <v>287</v>
      </c>
      <c r="Y9" s="408" t="s">
        <v>287</v>
      </c>
      <c r="Z9" s="408" t="s">
        <v>287</v>
      </c>
      <c r="AA9" s="408" t="s">
        <v>287</v>
      </c>
      <c r="AB9" s="408" t="s">
        <v>287</v>
      </c>
      <c r="AC9" s="408" t="s">
        <v>287</v>
      </c>
      <c r="AD9" s="408" t="s">
        <v>287</v>
      </c>
      <c r="AE9" s="409" t="s">
        <v>305</v>
      </c>
      <c r="AF9" s="409" t="s">
        <v>1014</v>
      </c>
      <c r="AG9" s="408" t="s">
        <v>287</v>
      </c>
      <c r="AH9" s="408" t="s">
        <v>287</v>
      </c>
      <c r="AI9" s="410" t="s">
        <v>287</v>
      </c>
      <c r="AJ9" s="408" t="s">
        <v>287</v>
      </c>
      <c r="AK9" s="408" t="s">
        <v>287</v>
      </c>
      <c r="AL9" s="408" t="s">
        <v>287</v>
      </c>
      <c r="AM9" s="408" t="s">
        <v>287</v>
      </c>
      <c r="AN9" s="408" t="s">
        <v>287</v>
      </c>
      <c r="AO9" s="410" t="s">
        <v>287</v>
      </c>
      <c r="AP9" s="408" t="s">
        <v>287</v>
      </c>
      <c r="AQ9" s="408" t="s">
        <v>287</v>
      </c>
      <c r="AR9" s="408" t="s">
        <v>287</v>
      </c>
      <c r="AS9" s="409" t="s">
        <v>887</v>
      </c>
      <c r="AT9" s="409" t="s">
        <v>873</v>
      </c>
      <c r="AU9" s="302">
        <v>0.99</v>
      </c>
      <c r="AV9" s="409" t="s">
        <v>874</v>
      </c>
      <c r="AW9" s="410" t="s">
        <v>875</v>
      </c>
      <c r="AX9" s="410">
        <v>0</v>
      </c>
      <c r="AY9" s="408" t="s">
        <v>287</v>
      </c>
      <c r="AZ9" s="408" t="s">
        <v>287</v>
      </c>
      <c r="BA9" s="408" t="s">
        <v>287</v>
      </c>
      <c r="BB9" s="408" t="s">
        <v>287</v>
      </c>
      <c r="BC9" s="408" t="s">
        <v>287</v>
      </c>
      <c r="BD9" s="408" t="s">
        <v>287</v>
      </c>
      <c r="BE9" s="408" t="s">
        <v>287</v>
      </c>
      <c r="BF9" s="408" t="s">
        <v>287</v>
      </c>
      <c r="BG9" s="408" t="s">
        <v>287</v>
      </c>
      <c r="BH9" s="408" t="s">
        <v>287</v>
      </c>
      <c r="BI9" s="408" t="s">
        <v>287</v>
      </c>
      <c r="BJ9" s="408" t="s">
        <v>287</v>
      </c>
      <c r="BK9" s="408" t="s">
        <v>287</v>
      </c>
      <c r="BL9" s="408" t="s">
        <v>287</v>
      </c>
      <c r="BM9" s="408" t="s">
        <v>287</v>
      </c>
      <c r="BN9" s="408" t="s">
        <v>287</v>
      </c>
      <c r="BO9" s="408" t="s">
        <v>287</v>
      </c>
      <c r="BP9" s="408" t="s">
        <v>287</v>
      </c>
      <c r="BQ9" s="408" t="s">
        <v>287</v>
      </c>
      <c r="BR9" s="409" t="s">
        <v>888</v>
      </c>
      <c r="BS9" s="409" t="s">
        <v>877</v>
      </c>
      <c r="BT9" s="411">
        <v>40935</v>
      </c>
      <c r="BU9" s="409" t="s">
        <v>878</v>
      </c>
      <c r="BV9" s="411">
        <v>40935</v>
      </c>
      <c r="BW9" s="302">
        <v>0.99</v>
      </c>
      <c r="BX9" s="411">
        <v>40935</v>
      </c>
      <c r="BY9" s="409" t="s">
        <v>879</v>
      </c>
      <c r="BZ9" s="411">
        <v>40935</v>
      </c>
      <c r="CA9" s="409" t="s">
        <v>287</v>
      </c>
      <c r="CB9" s="411" t="s">
        <v>287</v>
      </c>
      <c r="CC9" s="409" t="s">
        <v>874</v>
      </c>
      <c r="CD9" s="411">
        <v>40935</v>
      </c>
      <c r="CE9" s="409" t="s">
        <v>888</v>
      </c>
      <c r="CF9" s="409" t="s">
        <v>300</v>
      </c>
      <c r="CG9" s="411">
        <v>40935</v>
      </c>
      <c r="CH9" s="410" t="s">
        <v>287</v>
      </c>
      <c r="CI9" s="409" t="s">
        <v>1014</v>
      </c>
      <c r="CJ9" s="409" t="s">
        <v>880</v>
      </c>
      <c r="CK9" s="410" t="s">
        <v>287</v>
      </c>
      <c r="CL9" s="302" t="s">
        <v>287</v>
      </c>
      <c r="CM9" s="408" t="s">
        <v>287</v>
      </c>
      <c r="CN9" s="408" t="s">
        <v>287</v>
      </c>
      <c r="CO9" s="408" t="s">
        <v>287</v>
      </c>
      <c r="CP9" s="408" t="s">
        <v>287</v>
      </c>
      <c r="CQ9" s="408" t="s">
        <v>287</v>
      </c>
      <c r="CR9" s="409" t="s">
        <v>305</v>
      </c>
      <c r="CS9" s="408">
        <v>10000000</v>
      </c>
      <c r="CT9" s="408">
        <v>0</v>
      </c>
      <c r="CU9" s="408">
        <v>0</v>
      </c>
      <c r="CV9" s="408">
        <v>1577122920.5</v>
      </c>
      <c r="CW9" s="408">
        <v>0</v>
      </c>
      <c r="CX9" s="408">
        <v>193130000</v>
      </c>
      <c r="CY9" s="408">
        <v>0</v>
      </c>
      <c r="CZ9" s="408">
        <v>0</v>
      </c>
      <c r="DA9" s="409" t="s">
        <v>881</v>
      </c>
      <c r="DB9" s="409" t="s">
        <v>882</v>
      </c>
      <c r="DC9" s="408" t="s">
        <v>718</v>
      </c>
      <c r="DD9" s="408" t="s">
        <v>287</v>
      </c>
      <c r="DE9" s="410" t="s">
        <v>287</v>
      </c>
      <c r="DF9" s="408" t="s">
        <v>287</v>
      </c>
      <c r="DG9" s="408">
        <v>300000000</v>
      </c>
      <c r="DH9" s="408" t="s">
        <v>287</v>
      </c>
      <c r="DI9" s="410" t="s">
        <v>287</v>
      </c>
      <c r="DJ9" s="408" t="s">
        <v>287</v>
      </c>
      <c r="DK9" s="302" t="s">
        <v>287</v>
      </c>
      <c r="DL9" s="302" t="s">
        <v>287</v>
      </c>
      <c r="DM9" s="302" t="s">
        <v>287</v>
      </c>
      <c r="DN9" s="302" t="s">
        <v>287</v>
      </c>
      <c r="DO9" s="302" t="s">
        <v>287</v>
      </c>
      <c r="DP9" s="302" t="s">
        <v>287</v>
      </c>
      <c r="DQ9" s="409" t="s">
        <v>287</v>
      </c>
      <c r="DR9" s="409" t="s">
        <v>287</v>
      </c>
      <c r="DS9" s="409" t="s">
        <v>287</v>
      </c>
      <c r="DT9" s="409" t="s">
        <v>287</v>
      </c>
      <c r="DU9" s="409" t="s">
        <v>287</v>
      </c>
      <c r="DV9" s="302" t="s">
        <v>287</v>
      </c>
      <c r="DW9" s="302" t="s">
        <v>287</v>
      </c>
      <c r="DX9" s="302" t="s">
        <v>287</v>
      </c>
      <c r="DY9" s="302" t="s">
        <v>287</v>
      </c>
      <c r="DZ9" s="408">
        <v>47358894</v>
      </c>
      <c r="EA9" s="408">
        <v>7671816</v>
      </c>
      <c r="EB9" s="408">
        <v>31492388</v>
      </c>
      <c r="EC9" s="408">
        <v>15343632</v>
      </c>
      <c r="ED9" s="408">
        <v>12221396</v>
      </c>
      <c r="EE9" s="408">
        <v>1354407555</v>
      </c>
      <c r="EF9" s="408">
        <v>1305057506</v>
      </c>
      <c r="EG9" s="409" t="s">
        <v>883</v>
      </c>
      <c r="EH9" s="409" t="s">
        <v>287</v>
      </c>
      <c r="EI9" s="302">
        <v>0.57690391722596579</v>
      </c>
      <c r="EJ9" s="304">
        <v>0.30799680862562723</v>
      </c>
      <c r="EK9" s="408" t="s">
        <v>287</v>
      </c>
      <c r="EL9" s="408">
        <v>1754967772.1700001</v>
      </c>
      <c r="EM9" s="302">
        <v>0.99430000000000007</v>
      </c>
      <c r="EN9" s="302">
        <v>5.7000000000000002E-3</v>
      </c>
      <c r="EO9" s="302" t="s">
        <v>287</v>
      </c>
      <c r="EP9" s="302" t="s">
        <v>287</v>
      </c>
      <c r="EQ9" s="302" t="s">
        <v>287</v>
      </c>
      <c r="ER9" s="302">
        <v>0.99430000000000007</v>
      </c>
      <c r="ES9" s="302" t="s">
        <v>287</v>
      </c>
      <c r="ET9" s="302" t="s">
        <v>287</v>
      </c>
      <c r="EU9" s="408" t="s">
        <v>287</v>
      </c>
      <c r="EV9" s="302" t="s">
        <v>287</v>
      </c>
      <c r="EW9" s="302" t="s">
        <v>287</v>
      </c>
      <c r="EX9" s="302" t="s">
        <v>287</v>
      </c>
      <c r="EY9" s="302" t="s">
        <v>287</v>
      </c>
      <c r="EZ9" s="302" t="s">
        <v>287</v>
      </c>
      <c r="FA9" s="302" t="s">
        <v>287</v>
      </c>
      <c r="FB9" s="408" t="s">
        <v>287</v>
      </c>
      <c r="FC9" s="409" t="s">
        <v>287</v>
      </c>
      <c r="FD9" s="409" t="s">
        <v>287</v>
      </c>
      <c r="FE9" s="410" t="s">
        <v>287</v>
      </c>
      <c r="FF9" s="302" t="s">
        <v>287</v>
      </c>
      <c r="FG9" s="408" t="s">
        <v>287</v>
      </c>
      <c r="FH9" s="408" t="s">
        <v>287</v>
      </c>
      <c r="FI9" s="408" t="s">
        <v>287</v>
      </c>
      <c r="FJ9" s="408" t="s">
        <v>287</v>
      </c>
      <c r="FK9" s="302">
        <v>0.996</v>
      </c>
      <c r="FL9" s="302">
        <v>1</v>
      </c>
      <c r="FM9" s="412">
        <v>0</v>
      </c>
      <c r="FN9" s="413">
        <v>0</v>
      </c>
      <c r="FO9" s="409" t="s">
        <v>1015</v>
      </c>
      <c r="FP9" s="410">
        <v>16</v>
      </c>
      <c r="FQ9" s="410">
        <v>2</v>
      </c>
      <c r="FR9" s="410">
        <v>22</v>
      </c>
      <c r="FS9" s="410" t="s">
        <v>287</v>
      </c>
      <c r="FT9" s="410" t="s">
        <v>287</v>
      </c>
      <c r="FU9" s="410" t="s">
        <v>287</v>
      </c>
      <c r="FV9" s="410" t="s">
        <v>287</v>
      </c>
      <c r="FW9" s="410" t="s">
        <v>287</v>
      </c>
      <c r="FX9" s="410" t="s">
        <v>287</v>
      </c>
      <c r="FY9" s="302">
        <v>0.1242</v>
      </c>
      <c r="FZ9" s="302">
        <v>0.33050000000000002</v>
      </c>
      <c r="GA9" s="302" t="s">
        <v>287</v>
      </c>
      <c r="GB9" s="302" t="s">
        <v>287</v>
      </c>
      <c r="GC9" s="302" t="s">
        <v>287</v>
      </c>
      <c r="GD9" s="302" t="s">
        <v>287</v>
      </c>
      <c r="GE9" s="302" t="s">
        <v>287</v>
      </c>
      <c r="GF9" s="302" t="s">
        <v>287</v>
      </c>
      <c r="GG9" s="302" t="s">
        <v>287</v>
      </c>
      <c r="GH9" s="302" t="s">
        <v>287</v>
      </c>
      <c r="GI9" s="302" t="s">
        <v>287</v>
      </c>
      <c r="GJ9" s="302" t="s">
        <v>287</v>
      </c>
      <c r="GK9" s="302">
        <v>0.46250000000000002</v>
      </c>
      <c r="GL9" s="302" t="s">
        <v>287</v>
      </c>
      <c r="GM9" s="302" t="s">
        <v>287</v>
      </c>
      <c r="GN9" s="410" t="s">
        <v>287</v>
      </c>
      <c r="GO9" s="410" t="s">
        <v>287</v>
      </c>
      <c r="GP9" s="302" t="s">
        <v>287</v>
      </c>
      <c r="GQ9" s="302" t="s">
        <v>287</v>
      </c>
      <c r="GR9" s="302" t="s">
        <v>287</v>
      </c>
      <c r="GS9" s="302" t="s">
        <v>287</v>
      </c>
      <c r="GT9" s="302" t="s">
        <v>287</v>
      </c>
      <c r="GU9" s="408" t="s">
        <v>287</v>
      </c>
      <c r="GV9" s="408" t="s">
        <v>287</v>
      </c>
      <c r="GW9" s="410" t="s">
        <v>287</v>
      </c>
      <c r="GX9" s="409" t="s">
        <v>287</v>
      </c>
      <c r="GY9" s="409" t="s">
        <v>287</v>
      </c>
      <c r="GZ9" s="410" t="s">
        <v>287</v>
      </c>
      <c r="HA9" s="302" t="s">
        <v>287</v>
      </c>
      <c r="HB9" s="408" t="s">
        <v>287</v>
      </c>
      <c r="HC9" s="409" t="s">
        <v>287</v>
      </c>
      <c r="HD9" s="408" t="s">
        <v>287</v>
      </c>
      <c r="HE9" s="409" t="s">
        <v>287</v>
      </c>
      <c r="HF9" s="302" t="s">
        <v>287</v>
      </c>
      <c r="HG9" s="302" t="s">
        <v>287</v>
      </c>
      <c r="HH9" s="410" t="s">
        <v>287</v>
      </c>
      <c r="HI9" s="408" t="s">
        <v>287</v>
      </c>
      <c r="HJ9" s="408" t="s">
        <v>287</v>
      </c>
      <c r="HK9" s="409" t="s">
        <v>287</v>
      </c>
      <c r="HL9" s="409" t="s">
        <v>287</v>
      </c>
      <c r="HM9" s="409" t="s">
        <v>287</v>
      </c>
      <c r="HN9" s="414" t="s">
        <v>287</v>
      </c>
      <c r="HO9" s="408" t="s">
        <v>287</v>
      </c>
      <c r="HQ9" s="270"/>
      <c r="HR9" s="270"/>
    </row>
    <row r="10" spans="1:226" ht="15" customHeight="1" x14ac:dyDescent="0.35">
      <c r="A10" s="299">
        <v>44012</v>
      </c>
      <c r="B10" s="303" t="s">
        <v>813</v>
      </c>
      <c r="C10" s="303" t="s">
        <v>1</v>
      </c>
      <c r="D10" s="303" t="s">
        <v>871</v>
      </c>
      <c r="E10" s="408">
        <v>10000000</v>
      </c>
      <c r="F10" s="408" t="s">
        <v>287</v>
      </c>
      <c r="G10" s="408" t="s">
        <v>287</v>
      </c>
      <c r="H10" s="408">
        <v>27000000</v>
      </c>
      <c r="I10" s="408">
        <v>35367002.479999997</v>
      </c>
      <c r="J10" s="408" t="s">
        <v>287</v>
      </c>
      <c r="K10" s="408" t="s">
        <v>287</v>
      </c>
      <c r="L10" s="408" t="s">
        <v>287</v>
      </c>
      <c r="M10" s="409" t="s">
        <v>287</v>
      </c>
      <c r="N10" s="408" t="s">
        <v>287</v>
      </c>
      <c r="O10" s="408" t="s">
        <v>287</v>
      </c>
      <c r="P10" s="408" t="s">
        <v>287</v>
      </c>
      <c r="Q10" s="408" t="s">
        <v>287</v>
      </c>
      <c r="R10" s="408" t="s">
        <v>287</v>
      </c>
      <c r="S10" s="408" t="s">
        <v>287</v>
      </c>
      <c r="T10" s="408" t="s">
        <v>287</v>
      </c>
      <c r="U10" s="408" t="s">
        <v>287</v>
      </c>
      <c r="V10" s="408" t="s">
        <v>287</v>
      </c>
      <c r="W10" s="408" t="s">
        <v>287</v>
      </c>
      <c r="X10" s="408" t="s">
        <v>287</v>
      </c>
      <c r="Y10" s="408" t="s">
        <v>287</v>
      </c>
      <c r="Z10" s="408" t="s">
        <v>287</v>
      </c>
      <c r="AA10" s="408" t="s">
        <v>287</v>
      </c>
      <c r="AB10" s="408" t="s">
        <v>287</v>
      </c>
      <c r="AC10" s="408" t="s">
        <v>287</v>
      </c>
      <c r="AD10" s="408" t="s">
        <v>287</v>
      </c>
      <c r="AE10" s="409" t="s">
        <v>305</v>
      </c>
      <c r="AF10" s="409" t="s">
        <v>1014</v>
      </c>
      <c r="AG10" s="408" t="s">
        <v>287</v>
      </c>
      <c r="AH10" s="408" t="s">
        <v>287</v>
      </c>
      <c r="AI10" s="410" t="s">
        <v>287</v>
      </c>
      <c r="AJ10" s="408" t="s">
        <v>287</v>
      </c>
      <c r="AK10" s="408" t="s">
        <v>287</v>
      </c>
      <c r="AL10" s="408" t="s">
        <v>287</v>
      </c>
      <c r="AM10" s="408" t="s">
        <v>287</v>
      </c>
      <c r="AN10" s="408" t="s">
        <v>287</v>
      </c>
      <c r="AO10" s="410" t="s">
        <v>287</v>
      </c>
      <c r="AP10" s="408" t="s">
        <v>287</v>
      </c>
      <c r="AQ10" s="408" t="s">
        <v>287</v>
      </c>
      <c r="AR10" s="408" t="s">
        <v>287</v>
      </c>
      <c r="AS10" s="409" t="s">
        <v>887</v>
      </c>
      <c r="AT10" s="409" t="s">
        <v>873</v>
      </c>
      <c r="AU10" s="302">
        <v>0.99</v>
      </c>
      <c r="AV10" s="409" t="s">
        <v>874</v>
      </c>
      <c r="AW10" s="410" t="s">
        <v>875</v>
      </c>
      <c r="AX10" s="410">
        <v>0</v>
      </c>
      <c r="AY10" s="408" t="s">
        <v>287</v>
      </c>
      <c r="AZ10" s="408" t="s">
        <v>287</v>
      </c>
      <c r="BA10" s="408" t="s">
        <v>287</v>
      </c>
      <c r="BB10" s="408" t="s">
        <v>287</v>
      </c>
      <c r="BC10" s="408" t="s">
        <v>287</v>
      </c>
      <c r="BD10" s="408" t="s">
        <v>287</v>
      </c>
      <c r="BE10" s="408" t="s">
        <v>287</v>
      </c>
      <c r="BF10" s="408" t="s">
        <v>287</v>
      </c>
      <c r="BG10" s="408" t="s">
        <v>287</v>
      </c>
      <c r="BH10" s="408" t="s">
        <v>287</v>
      </c>
      <c r="BI10" s="408" t="s">
        <v>287</v>
      </c>
      <c r="BJ10" s="408" t="s">
        <v>287</v>
      </c>
      <c r="BK10" s="408" t="s">
        <v>287</v>
      </c>
      <c r="BL10" s="408" t="s">
        <v>287</v>
      </c>
      <c r="BM10" s="408" t="s">
        <v>287</v>
      </c>
      <c r="BN10" s="408" t="s">
        <v>287</v>
      </c>
      <c r="BO10" s="408" t="s">
        <v>287</v>
      </c>
      <c r="BP10" s="408" t="s">
        <v>287</v>
      </c>
      <c r="BQ10" s="408" t="s">
        <v>287</v>
      </c>
      <c r="BR10" s="409" t="s">
        <v>889</v>
      </c>
      <c r="BS10" s="409" t="s">
        <v>877</v>
      </c>
      <c r="BT10" s="411">
        <v>40935</v>
      </c>
      <c r="BU10" s="409" t="s">
        <v>878</v>
      </c>
      <c r="BV10" s="411">
        <v>40935</v>
      </c>
      <c r="BW10" s="302">
        <v>0.99</v>
      </c>
      <c r="BX10" s="411">
        <v>40935</v>
      </c>
      <c r="BY10" s="409" t="s">
        <v>879</v>
      </c>
      <c r="BZ10" s="411">
        <v>40935</v>
      </c>
      <c r="CA10" s="409" t="s">
        <v>287</v>
      </c>
      <c r="CB10" s="411" t="s">
        <v>287</v>
      </c>
      <c r="CC10" s="409" t="s">
        <v>874</v>
      </c>
      <c r="CD10" s="411">
        <v>40935</v>
      </c>
      <c r="CE10" s="409" t="s">
        <v>889</v>
      </c>
      <c r="CF10" s="409" t="s">
        <v>300</v>
      </c>
      <c r="CG10" s="411">
        <v>40935</v>
      </c>
      <c r="CH10" s="410" t="s">
        <v>287</v>
      </c>
      <c r="CI10" s="409" t="s">
        <v>1014</v>
      </c>
      <c r="CJ10" s="409" t="s">
        <v>880</v>
      </c>
      <c r="CK10" s="410" t="s">
        <v>287</v>
      </c>
      <c r="CL10" s="302" t="s">
        <v>287</v>
      </c>
      <c r="CM10" s="408" t="s">
        <v>287</v>
      </c>
      <c r="CN10" s="408" t="s">
        <v>287</v>
      </c>
      <c r="CO10" s="408" t="s">
        <v>287</v>
      </c>
      <c r="CP10" s="408" t="s">
        <v>287</v>
      </c>
      <c r="CQ10" s="408" t="s">
        <v>287</v>
      </c>
      <c r="CR10" s="409" t="s">
        <v>305</v>
      </c>
      <c r="CS10" s="408">
        <v>10000000</v>
      </c>
      <c r="CT10" s="408">
        <v>0</v>
      </c>
      <c r="CU10" s="408">
        <v>0</v>
      </c>
      <c r="CV10" s="408">
        <v>1446980948.3</v>
      </c>
      <c r="CW10" s="408">
        <v>0</v>
      </c>
      <c r="CX10" s="408">
        <v>192825000</v>
      </c>
      <c r="CY10" s="408">
        <v>0</v>
      </c>
      <c r="CZ10" s="408">
        <v>0</v>
      </c>
      <c r="DA10" s="409" t="s">
        <v>881</v>
      </c>
      <c r="DB10" s="409" t="s">
        <v>882</v>
      </c>
      <c r="DC10" s="408" t="s">
        <v>718</v>
      </c>
      <c r="DD10" s="408" t="s">
        <v>287</v>
      </c>
      <c r="DE10" s="410" t="s">
        <v>287</v>
      </c>
      <c r="DF10" s="408" t="s">
        <v>287</v>
      </c>
      <c r="DG10" s="408">
        <v>300000000</v>
      </c>
      <c r="DH10" s="408" t="s">
        <v>287</v>
      </c>
      <c r="DI10" s="410" t="s">
        <v>287</v>
      </c>
      <c r="DJ10" s="408" t="s">
        <v>287</v>
      </c>
      <c r="DK10" s="302" t="s">
        <v>287</v>
      </c>
      <c r="DL10" s="302" t="s">
        <v>287</v>
      </c>
      <c r="DM10" s="302" t="s">
        <v>287</v>
      </c>
      <c r="DN10" s="302" t="s">
        <v>287</v>
      </c>
      <c r="DO10" s="302" t="s">
        <v>287</v>
      </c>
      <c r="DP10" s="302" t="s">
        <v>287</v>
      </c>
      <c r="DQ10" s="409" t="s">
        <v>287</v>
      </c>
      <c r="DR10" s="409" t="s">
        <v>287</v>
      </c>
      <c r="DS10" s="409" t="s">
        <v>287</v>
      </c>
      <c r="DT10" s="409" t="s">
        <v>287</v>
      </c>
      <c r="DU10" s="409" t="s">
        <v>287</v>
      </c>
      <c r="DV10" s="302" t="s">
        <v>287</v>
      </c>
      <c r="DW10" s="302" t="s">
        <v>287</v>
      </c>
      <c r="DX10" s="302" t="s">
        <v>287</v>
      </c>
      <c r="DY10" s="302" t="s">
        <v>287</v>
      </c>
      <c r="DZ10" s="408">
        <v>47358894</v>
      </c>
      <c r="EA10" s="408">
        <v>7671816</v>
      </c>
      <c r="EB10" s="408">
        <v>31492388</v>
      </c>
      <c r="EC10" s="408">
        <v>15343632</v>
      </c>
      <c r="ED10" s="408">
        <v>12221396</v>
      </c>
      <c r="EE10" s="408">
        <v>1354407555</v>
      </c>
      <c r="EF10" s="408">
        <v>1305057506</v>
      </c>
      <c r="EG10" s="409" t="s">
        <v>883</v>
      </c>
      <c r="EH10" s="409" t="s">
        <v>287</v>
      </c>
      <c r="EI10" s="302">
        <v>0.57690391722596579</v>
      </c>
      <c r="EJ10" s="304">
        <v>0.30799680862562723</v>
      </c>
      <c r="EK10" s="408" t="s">
        <v>287</v>
      </c>
      <c r="EL10" s="408">
        <v>1596682824.97</v>
      </c>
      <c r="EM10" s="302">
        <v>0.99370000000000003</v>
      </c>
      <c r="EN10" s="302">
        <v>6.3E-3</v>
      </c>
      <c r="EO10" s="302" t="s">
        <v>287</v>
      </c>
      <c r="EP10" s="302" t="s">
        <v>287</v>
      </c>
      <c r="EQ10" s="302" t="s">
        <v>287</v>
      </c>
      <c r="ER10" s="302">
        <v>0.99370000000000003</v>
      </c>
      <c r="ES10" s="302" t="s">
        <v>287</v>
      </c>
      <c r="ET10" s="302" t="s">
        <v>287</v>
      </c>
      <c r="EU10" s="408" t="s">
        <v>287</v>
      </c>
      <c r="EV10" s="302" t="s">
        <v>287</v>
      </c>
      <c r="EW10" s="302" t="s">
        <v>287</v>
      </c>
      <c r="EX10" s="302" t="s">
        <v>287</v>
      </c>
      <c r="EY10" s="302" t="s">
        <v>287</v>
      </c>
      <c r="EZ10" s="302" t="s">
        <v>287</v>
      </c>
      <c r="FA10" s="302" t="s">
        <v>287</v>
      </c>
      <c r="FB10" s="408" t="s">
        <v>287</v>
      </c>
      <c r="FC10" s="409" t="s">
        <v>287</v>
      </c>
      <c r="FD10" s="409" t="s">
        <v>287</v>
      </c>
      <c r="FE10" s="410" t="s">
        <v>287</v>
      </c>
      <c r="FF10" s="302" t="s">
        <v>287</v>
      </c>
      <c r="FG10" s="408" t="s">
        <v>287</v>
      </c>
      <c r="FH10" s="408" t="s">
        <v>287</v>
      </c>
      <c r="FI10" s="408" t="s">
        <v>287</v>
      </c>
      <c r="FJ10" s="408" t="s">
        <v>287</v>
      </c>
      <c r="FK10" s="302">
        <v>0.996</v>
      </c>
      <c r="FL10" s="302">
        <v>1</v>
      </c>
      <c r="FM10" s="412">
        <v>0</v>
      </c>
      <c r="FN10" s="413">
        <v>0</v>
      </c>
      <c r="FO10" s="409" t="s">
        <v>1015</v>
      </c>
      <c r="FP10" s="410">
        <v>16</v>
      </c>
      <c r="FQ10" s="410">
        <v>1</v>
      </c>
      <c r="FR10" s="410">
        <v>22</v>
      </c>
      <c r="FS10" s="410" t="s">
        <v>287</v>
      </c>
      <c r="FT10" s="410" t="s">
        <v>287</v>
      </c>
      <c r="FU10" s="410" t="s">
        <v>287</v>
      </c>
      <c r="FV10" s="410" t="s">
        <v>287</v>
      </c>
      <c r="FW10" s="410" t="s">
        <v>287</v>
      </c>
      <c r="FX10" s="410" t="s">
        <v>287</v>
      </c>
      <c r="FY10" s="302">
        <v>0.11939999999999999</v>
      </c>
      <c r="FZ10" s="302">
        <v>0.26400000000000001</v>
      </c>
      <c r="GA10" s="302" t="s">
        <v>287</v>
      </c>
      <c r="GB10" s="302" t="s">
        <v>287</v>
      </c>
      <c r="GC10" s="302" t="s">
        <v>287</v>
      </c>
      <c r="GD10" s="302" t="s">
        <v>287</v>
      </c>
      <c r="GE10" s="302" t="s">
        <v>287</v>
      </c>
      <c r="GF10" s="302" t="s">
        <v>287</v>
      </c>
      <c r="GG10" s="302" t="s">
        <v>287</v>
      </c>
      <c r="GH10" s="302" t="s">
        <v>287</v>
      </c>
      <c r="GI10" s="302" t="s">
        <v>287</v>
      </c>
      <c r="GJ10" s="302" t="s">
        <v>287</v>
      </c>
      <c r="GK10" s="302">
        <v>0.4642</v>
      </c>
      <c r="GL10" s="302" t="s">
        <v>287</v>
      </c>
      <c r="GM10" s="302" t="s">
        <v>287</v>
      </c>
      <c r="GN10" s="410" t="s">
        <v>287</v>
      </c>
      <c r="GO10" s="410" t="s">
        <v>287</v>
      </c>
      <c r="GP10" s="302" t="s">
        <v>287</v>
      </c>
      <c r="GQ10" s="302" t="s">
        <v>287</v>
      </c>
      <c r="GR10" s="302" t="s">
        <v>287</v>
      </c>
      <c r="GS10" s="302" t="s">
        <v>287</v>
      </c>
      <c r="GT10" s="302" t="s">
        <v>287</v>
      </c>
      <c r="GU10" s="408" t="s">
        <v>287</v>
      </c>
      <c r="GV10" s="408" t="s">
        <v>287</v>
      </c>
      <c r="GW10" s="410" t="s">
        <v>287</v>
      </c>
      <c r="GX10" s="409" t="s">
        <v>287</v>
      </c>
      <c r="GY10" s="409" t="s">
        <v>287</v>
      </c>
      <c r="GZ10" s="410" t="s">
        <v>287</v>
      </c>
      <c r="HA10" s="302" t="s">
        <v>287</v>
      </c>
      <c r="HB10" s="408" t="s">
        <v>287</v>
      </c>
      <c r="HC10" s="409" t="s">
        <v>287</v>
      </c>
      <c r="HD10" s="408" t="s">
        <v>287</v>
      </c>
      <c r="HE10" s="409" t="s">
        <v>287</v>
      </c>
      <c r="HF10" s="302" t="s">
        <v>287</v>
      </c>
      <c r="HG10" s="302" t="s">
        <v>287</v>
      </c>
      <c r="HH10" s="410" t="s">
        <v>287</v>
      </c>
      <c r="HI10" s="408" t="s">
        <v>287</v>
      </c>
      <c r="HJ10" s="408" t="s">
        <v>287</v>
      </c>
      <c r="HK10" s="409" t="s">
        <v>287</v>
      </c>
      <c r="HL10" s="409" t="s">
        <v>287</v>
      </c>
      <c r="HM10" s="409" t="s">
        <v>287</v>
      </c>
      <c r="HN10" s="414" t="s">
        <v>287</v>
      </c>
      <c r="HO10" s="408" t="s">
        <v>287</v>
      </c>
      <c r="HQ10" s="270"/>
      <c r="HR10" s="270"/>
    </row>
    <row r="11" spans="1:226" ht="15" customHeight="1" x14ac:dyDescent="0.35">
      <c r="A11" s="299">
        <v>44104</v>
      </c>
      <c r="B11" s="303" t="s">
        <v>813</v>
      </c>
      <c r="C11" s="303" t="s">
        <v>1</v>
      </c>
      <c r="D11" s="303" t="s">
        <v>871</v>
      </c>
      <c r="E11" s="408">
        <v>10000000</v>
      </c>
      <c r="F11" s="408" t="s">
        <v>287</v>
      </c>
      <c r="G11" s="408" t="s">
        <v>287</v>
      </c>
      <c r="H11" s="408">
        <v>27000000</v>
      </c>
      <c r="I11" s="408">
        <v>35764165.189999998</v>
      </c>
      <c r="J11" s="408" t="s">
        <v>287</v>
      </c>
      <c r="K11" s="408" t="s">
        <v>287</v>
      </c>
      <c r="L11" s="408" t="s">
        <v>287</v>
      </c>
      <c r="M11" s="409" t="s">
        <v>287</v>
      </c>
      <c r="N11" s="408" t="s">
        <v>287</v>
      </c>
      <c r="O11" s="408" t="s">
        <v>287</v>
      </c>
      <c r="P11" s="408" t="s">
        <v>287</v>
      </c>
      <c r="Q11" s="408" t="s">
        <v>287</v>
      </c>
      <c r="R11" s="408" t="s">
        <v>287</v>
      </c>
      <c r="S11" s="408" t="s">
        <v>287</v>
      </c>
      <c r="T11" s="408" t="s">
        <v>287</v>
      </c>
      <c r="U11" s="408" t="s">
        <v>287</v>
      </c>
      <c r="V11" s="408" t="s">
        <v>287</v>
      </c>
      <c r="W11" s="408" t="s">
        <v>287</v>
      </c>
      <c r="X11" s="408" t="s">
        <v>287</v>
      </c>
      <c r="Y11" s="408" t="s">
        <v>287</v>
      </c>
      <c r="Z11" s="408" t="s">
        <v>287</v>
      </c>
      <c r="AA11" s="408" t="s">
        <v>287</v>
      </c>
      <c r="AB11" s="408" t="s">
        <v>287</v>
      </c>
      <c r="AC11" s="408" t="s">
        <v>287</v>
      </c>
      <c r="AD11" s="408" t="s">
        <v>287</v>
      </c>
      <c r="AE11" s="409" t="s">
        <v>305</v>
      </c>
      <c r="AF11" s="409" t="s">
        <v>1014</v>
      </c>
      <c r="AG11" s="408" t="s">
        <v>287</v>
      </c>
      <c r="AH11" s="408" t="s">
        <v>287</v>
      </c>
      <c r="AI11" s="410" t="s">
        <v>287</v>
      </c>
      <c r="AJ11" s="408" t="s">
        <v>287</v>
      </c>
      <c r="AK11" s="408" t="s">
        <v>287</v>
      </c>
      <c r="AL11" s="408" t="s">
        <v>287</v>
      </c>
      <c r="AM11" s="408" t="s">
        <v>287</v>
      </c>
      <c r="AN11" s="408" t="s">
        <v>287</v>
      </c>
      <c r="AO11" s="410" t="s">
        <v>287</v>
      </c>
      <c r="AP11" s="408" t="s">
        <v>287</v>
      </c>
      <c r="AQ11" s="408" t="s">
        <v>287</v>
      </c>
      <c r="AR11" s="408" t="s">
        <v>287</v>
      </c>
      <c r="AS11" s="409" t="s">
        <v>887</v>
      </c>
      <c r="AT11" s="409" t="s">
        <v>873</v>
      </c>
      <c r="AU11" s="302">
        <v>0.99</v>
      </c>
      <c r="AV11" s="409" t="s">
        <v>874</v>
      </c>
      <c r="AW11" s="410" t="s">
        <v>875</v>
      </c>
      <c r="AX11" s="410">
        <v>0</v>
      </c>
      <c r="AY11" s="408" t="s">
        <v>287</v>
      </c>
      <c r="AZ11" s="408" t="s">
        <v>287</v>
      </c>
      <c r="BA11" s="408" t="s">
        <v>287</v>
      </c>
      <c r="BB11" s="408" t="s">
        <v>287</v>
      </c>
      <c r="BC11" s="408" t="s">
        <v>287</v>
      </c>
      <c r="BD11" s="408" t="s">
        <v>287</v>
      </c>
      <c r="BE11" s="408" t="s">
        <v>287</v>
      </c>
      <c r="BF11" s="408" t="s">
        <v>287</v>
      </c>
      <c r="BG11" s="408" t="s">
        <v>287</v>
      </c>
      <c r="BH11" s="408" t="s">
        <v>287</v>
      </c>
      <c r="BI11" s="408" t="s">
        <v>287</v>
      </c>
      <c r="BJ11" s="408" t="s">
        <v>287</v>
      </c>
      <c r="BK11" s="408" t="s">
        <v>287</v>
      </c>
      <c r="BL11" s="408" t="s">
        <v>287</v>
      </c>
      <c r="BM11" s="408" t="s">
        <v>287</v>
      </c>
      <c r="BN11" s="408" t="s">
        <v>287</v>
      </c>
      <c r="BO11" s="408" t="s">
        <v>287</v>
      </c>
      <c r="BP11" s="408" t="s">
        <v>287</v>
      </c>
      <c r="BQ11" s="408" t="s">
        <v>287</v>
      </c>
      <c r="BR11" s="409" t="s">
        <v>890</v>
      </c>
      <c r="BS11" s="409" t="s">
        <v>877</v>
      </c>
      <c r="BT11" s="411">
        <v>40935</v>
      </c>
      <c r="BU11" s="409" t="s">
        <v>878</v>
      </c>
      <c r="BV11" s="411">
        <v>40935</v>
      </c>
      <c r="BW11" s="302">
        <v>0.99</v>
      </c>
      <c r="BX11" s="411">
        <v>40935</v>
      </c>
      <c r="BY11" s="409" t="s">
        <v>879</v>
      </c>
      <c r="BZ11" s="411">
        <v>40935</v>
      </c>
      <c r="CA11" s="409" t="s">
        <v>287</v>
      </c>
      <c r="CB11" s="411" t="s">
        <v>287</v>
      </c>
      <c r="CC11" s="409" t="s">
        <v>874</v>
      </c>
      <c r="CD11" s="411">
        <v>40935</v>
      </c>
      <c r="CE11" s="409" t="s">
        <v>890</v>
      </c>
      <c r="CF11" s="409" t="s">
        <v>300</v>
      </c>
      <c r="CG11" s="411">
        <v>40935</v>
      </c>
      <c r="CH11" s="410" t="s">
        <v>287</v>
      </c>
      <c r="CI11" s="409" t="s">
        <v>1014</v>
      </c>
      <c r="CJ11" s="409" t="s">
        <v>880</v>
      </c>
      <c r="CK11" s="410" t="s">
        <v>287</v>
      </c>
      <c r="CL11" s="302" t="s">
        <v>287</v>
      </c>
      <c r="CM11" s="408" t="s">
        <v>287</v>
      </c>
      <c r="CN11" s="408" t="s">
        <v>287</v>
      </c>
      <c r="CO11" s="408" t="s">
        <v>287</v>
      </c>
      <c r="CP11" s="408" t="s">
        <v>287</v>
      </c>
      <c r="CQ11" s="408" t="s">
        <v>287</v>
      </c>
      <c r="CR11" s="409" t="s">
        <v>305</v>
      </c>
      <c r="CS11" s="408">
        <v>10000000</v>
      </c>
      <c r="CT11" s="408">
        <v>0</v>
      </c>
      <c r="CU11" s="408">
        <v>0</v>
      </c>
      <c r="CV11" s="408">
        <v>1561119585</v>
      </c>
      <c r="CW11" s="408">
        <v>0</v>
      </c>
      <c r="CX11" s="408">
        <v>191555000</v>
      </c>
      <c r="CY11" s="408">
        <v>0</v>
      </c>
      <c r="CZ11" s="408">
        <v>0</v>
      </c>
      <c r="DA11" s="409" t="s">
        <v>881</v>
      </c>
      <c r="DB11" s="409" t="s">
        <v>882</v>
      </c>
      <c r="DC11" s="408" t="s">
        <v>718</v>
      </c>
      <c r="DD11" s="408" t="s">
        <v>287</v>
      </c>
      <c r="DE11" s="410" t="s">
        <v>287</v>
      </c>
      <c r="DF11" s="408" t="s">
        <v>287</v>
      </c>
      <c r="DG11" s="408">
        <v>300000000</v>
      </c>
      <c r="DH11" s="408" t="s">
        <v>287</v>
      </c>
      <c r="DI11" s="410" t="s">
        <v>287</v>
      </c>
      <c r="DJ11" s="408" t="s">
        <v>287</v>
      </c>
      <c r="DK11" s="302" t="s">
        <v>287</v>
      </c>
      <c r="DL11" s="302" t="s">
        <v>287</v>
      </c>
      <c r="DM11" s="302" t="s">
        <v>287</v>
      </c>
      <c r="DN11" s="302" t="s">
        <v>287</v>
      </c>
      <c r="DO11" s="302" t="s">
        <v>287</v>
      </c>
      <c r="DP11" s="302" t="s">
        <v>287</v>
      </c>
      <c r="DQ11" s="409" t="s">
        <v>287</v>
      </c>
      <c r="DR11" s="409" t="s">
        <v>287</v>
      </c>
      <c r="DS11" s="409" t="s">
        <v>287</v>
      </c>
      <c r="DT11" s="409" t="s">
        <v>287</v>
      </c>
      <c r="DU11" s="409" t="s">
        <v>287</v>
      </c>
      <c r="DV11" s="302" t="s">
        <v>287</v>
      </c>
      <c r="DW11" s="302" t="s">
        <v>287</v>
      </c>
      <c r="DX11" s="302" t="s">
        <v>287</v>
      </c>
      <c r="DY11" s="302" t="s">
        <v>287</v>
      </c>
      <c r="DZ11" s="408">
        <v>47358894</v>
      </c>
      <c r="EA11" s="408">
        <v>7671816</v>
      </c>
      <c r="EB11" s="408">
        <v>31492388</v>
      </c>
      <c r="EC11" s="408">
        <v>15343632</v>
      </c>
      <c r="ED11" s="408">
        <v>12221396</v>
      </c>
      <c r="EE11" s="408">
        <v>1354407555</v>
      </c>
      <c r="EF11" s="408">
        <v>1305057506</v>
      </c>
      <c r="EG11" s="409" t="s">
        <v>883</v>
      </c>
      <c r="EH11" s="409" t="s">
        <v>287</v>
      </c>
      <c r="EI11" s="302">
        <v>0.57690391722596579</v>
      </c>
      <c r="EJ11" s="304">
        <v>0.30799680862562723</v>
      </c>
      <c r="EK11" s="408" t="s">
        <v>287</v>
      </c>
      <c r="EL11" s="408">
        <v>1788224076.23</v>
      </c>
      <c r="EM11" s="302">
        <v>0.99439999999999995</v>
      </c>
      <c r="EN11" s="302">
        <v>5.5999999999999999E-3</v>
      </c>
      <c r="EO11" s="302" t="s">
        <v>287</v>
      </c>
      <c r="EP11" s="302" t="s">
        <v>287</v>
      </c>
      <c r="EQ11" s="302" t="s">
        <v>287</v>
      </c>
      <c r="ER11" s="302">
        <v>0.99439999999999995</v>
      </c>
      <c r="ES11" s="302" t="s">
        <v>287</v>
      </c>
      <c r="ET11" s="302" t="s">
        <v>287</v>
      </c>
      <c r="EU11" s="408" t="s">
        <v>287</v>
      </c>
      <c r="EV11" s="302" t="s">
        <v>287</v>
      </c>
      <c r="EW11" s="302" t="s">
        <v>287</v>
      </c>
      <c r="EX11" s="302" t="s">
        <v>287</v>
      </c>
      <c r="EY11" s="302" t="s">
        <v>287</v>
      </c>
      <c r="EZ11" s="302" t="s">
        <v>287</v>
      </c>
      <c r="FA11" s="302" t="s">
        <v>287</v>
      </c>
      <c r="FB11" s="408" t="s">
        <v>287</v>
      </c>
      <c r="FC11" s="409" t="s">
        <v>287</v>
      </c>
      <c r="FD11" s="409" t="s">
        <v>287</v>
      </c>
      <c r="FE11" s="410" t="s">
        <v>287</v>
      </c>
      <c r="FF11" s="302" t="s">
        <v>287</v>
      </c>
      <c r="FG11" s="408" t="s">
        <v>287</v>
      </c>
      <c r="FH11" s="408" t="s">
        <v>287</v>
      </c>
      <c r="FI11" s="408" t="s">
        <v>287</v>
      </c>
      <c r="FJ11" s="408" t="s">
        <v>287</v>
      </c>
      <c r="FK11" s="302">
        <v>0.996</v>
      </c>
      <c r="FL11" s="302">
        <v>1</v>
      </c>
      <c r="FM11" s="412">
        <v>0</v>
      </c>
      <c r="FN11" s="413">
        <v>0</v>
      </c>
      <c r="FO11" s="409" t="s">
        <v>1015</v>
      </c>
      <c r="FP11" s="410">
        <v>16</v>
      </c>
      <c r="FQ11" s="410">
        <v>1</v>
      </c>
      <c r="FR11" s="410">
        <v>22</v>
      </c>
      <c r="FS11" s="410" t="s">
        <v>287</v>
      </c>
      <c r="FT11" s="410" t="s">
        <v>287</v>
      </c>
      <c r="FU11" s="410" t="s">
        <v>287</v>
      </c>
      <c r="FV11" s="410" t="s">
        <v>287</v>
      </c>
      <c r="FW11" s="410" t="s">
        <v>287</v>
      </c>
      <c r="FX11" s="410" t="s">
        <v>287</v>
      </c>
      <c r="FY11" s="302">
        <v>0.11899999999999999</v>
      </c>
      <c r="FZ11" s="302">
        <v>0.34320000000000001</v>
      </c>
      <c r="GA11" s="302" t="s">
        <v>287</v>
      </c>
      <c r="GB11" s="302" t="s">
        <v>287</v>
      </c>
      <c r="GC11" s="302" t="s">
        <v>287</v>
      </c>
      <c r="GD11" s="302" t="s">
        <v>287</v>
      </c>
      <c r="GE11" s="302" t="s">
        <v>287</v>
      </c>
      <c r="GF11" s="302" t="s">
        <v>287</v>
      </c>
      <c r="GG11" s="302" t="s">
        <v>287</v>
      </c>
      <c r="GH11" s="302" t="s">
        <v>287</v>
      </c>
      <c r="GI11" s="302" t="s">
        <v>287</v>
      </c>
      <c r="GJ11" s="302" t="s">
        <v>287</v>
      </c>
      <c r="GK11" s="302">
        <v>0.46279999999999999</v>
      </c>
      <c r="GL11" s="302" t="s">
        <v>287</v>
      </c>
      <c r="GM11" s="302" t="s">
        <v>287</v>
      </c>
      <c r="GN11" s="410" t="s">
        <v>287</v>
      </c>
      <c r="GO11" s="410" t="s">
        <v>287</v>
      </c>
      <c r="GP11" s="302" t="s">
        <v>287</v>
      </c>
      <c r="GQ11" s="302" t="s">
        <v>287</v>
      </c>
      <c r="GR11" s="302" t="s">
        <v>287</v>
      </c>
      <c r="GS11" s="302" t="s">
        <v>287</v>
      </c>
      <c r="GT11" s="302" t="s">
        <v>287</v>
      </c>
      <c r="GU11" s="408" t="s">
        <v>287</v>
      </c>
      <c r="GV11" s="408" t="s">
        <v>287</v>
      </c>
      <c r="GW11" s="410" t="s">
        <v>287</v>
      </c>
      <c r="GX11" s="409" t="s">
        <v>287</v>
      </c>
      <c r="GY11" s="409" t="s">
        <v>287</v>
      </c>
      <c r="GZ11" s="410" t="s">
        <v>287</v>
      </c>
      <c r="HA11" s="302" t="s">
        <v>287</v>
      </c>
      <c r="HB11" s="408" t="s">
        <v>287</v>
      </c>
      <c r="HC11" s="409" t="s">
        <v>287</v>
      </c>
      <c r="HD11" s="408" t="s">
        <v>287</v>
      </c>
      <c r="HE11" s="409" t="s">
        <v>287</v>
      </c>
      <c r="HF11" s="302" t="s">
        <v>287</v>
      </c>
      <c r="HG11" s="302" t="s">
        <v>287</v>
      </c>
      <c r="HH11" s="410" t="s">
        <v>287</v>
      </c>
      <c r="HI11" s="408" t="s">
        <v>287</v>
      </c>
      <c r="HJ11" s="408" t="s">
        <v>287</v>
      </c>
      <c r="HK11" s="409" t="s">
        <v>287</v>
      </c>
      <c r="HL11" s="409" t="s">
        <v>287</v>
      </c>
      <c r="HM11" s="409" t="s">
        <v>287</v>
      </c>
      <c r="HN11" s="414" t="s">
        <v>287</v>
      </c>
      <c r="HO11" s="408" t="s">
        <v>287</v>
      </c>
      <c r="HQ11" s="270"/>
      <c r="HR11" s="270"/>
    </row>
    <row r="12" spans="1:226" ht="15" customHeight="1" x14ac:dyDescent="0.35">
      <c r="A12" s="299">
        <v>44196</v>
      </c>
      <c r="B12" s="303" t="s">
        <v>813</v>
      </c>
      <c r="C12" s="303" t="s">
        <v>1</v>
      </c>
      <c r="D12" s="303" t="s">
        <v>871</v>
      </c>
      <c r="E12" s="408">
        <v>10000000</v>
      </c>
      <c r="F12" s="408" t="s">
        <v>287</v>
      </c>
      <c r="G12" s="408" t="s">
        <v>287</v>
      </c>
      <c r="H12" s="408">
        <v>27000000</v>
      </c>
      <c r="I12" s="408">
        <v>35713103.439999998</v>
      </c>
      <c r="J12" s="408" t="s">
        <v>287</v>
      </c>
      <c r="K12" s="408" t="s">
        <v>287</v>
      </c>
      <c r="L12" s="408" t="s">
        <v>287</v>
      </c>
      <c r="M12" s="409" t="s">
        <v>287</v>
      </c>
      <c r="N12" s="408" t="s">
        <v>287</v>
      </c>
      <c r="O12" s="408" t="s">
        <v>287</v>
      </c>
      <c r="P12" s="408" t="s">
        <v>287</v>
      </c>
      <c r="Q12" s="408" t="s">
        <v>287</v>
      </c>
      <c r="R12" s="408" t="s">
        <v>287</v>
      </c>
      <c r="S12" s="408" t="s">
        <v>287</v>
      </c>
      <c r="T12" s="408" t="s">
        <v>287</v>
      </c>
      <c r="U12" s="408" t="s">
        <v>287</v>
      </c>
      <c r="V12" s="408" t="s">
        <v>287</v>
      </c>
      <c r="W12" s="408" t="s">
        <v>287</v>
      </c>
      <c r="X12" s="408" t="s">
        <v>287</v>
      </c>
      <c r="Y12" s="408" t="s">
        <v>287</v>
      </c>
      <c r="Z12" s="408" t="s">
        <v>287</v>
      </c>
      <c r="AA12" s="408" t="s">
        <v>287</v>
      </c>
      <c r="AB12" s="408" t="s">
        <v>287</v>
      </c>
      <c r="AC12" s="408" t="s">
        <v>287</v>
      </c>
      <c r="AD12" s="408" t="s">
        <v>287</v>
      </c>
      <c r="AE12" s="409" t="s">
        <v>305</v>
      </c>
      <c r="AF12" s="409" t="s">
        <v>1014</v>
      </c>
      <c r="AG12" s="408" t="s">
        <v>287</v>
      </c>
      <c r="AH12" s="408" t="s">
        <v>287</v>
      </c>
      <c r="AI12" s="410" t="s">
        <v>287</v>
      </c>
      <c r="AJ12" s="408" t="s">
        <v>287</v>
      </c>
      <c r="AK12" s="408" t="s">
        <v>287</v>
      </c>
      <c r="AL12" s="408" t="s">
        <v>287</v>
      </c>
      <c r="AM12" s="408" t="s">
        <v>287</v>
      </c>
      <c r="AN12" s="408" t="s">
        <v>287</v>
      </c>
      <c r="AO12" s="410" t="s">
        <v>287</v>
      </c>
      <c r="AP12" s="408" t="s">
        <v>287</v>
      </c>
      <c r="AQ12" s="408" t="s">
        <v>287</v>
      </c>
      <c r="AR12" s="408" t="s">
        <v>287</v>
      </c>
      <c r="AS12" s="409" t="s">
        <v>887</v>
      </c>
      <c r="AT12" s="409" t="s">
        <v>873</v>
      </c>
      <c r="AU12" s="302">
        <v>0.99</v>
      </c>
      <c r="AV12" s="409" t="s">
        <v>874</v>
      </c>
      <c r="AW12" s="410" t="s">
        <v>875</v>
      </c>
      <c r="AX12" s="410">
        <v>0</v>
      </c>
      <c r="AY12" s="408" t="s">
        <v>287</v>
      </c>
      <c r="AZ12" s="408" t="s">
        <v>287</v>
      </c>
      <c r="BA12" s="408" t="s">
        <v>287</v>
      </c>
      <c r="BB12" s="408" t="s">
        <v>287</v>
      </c>
      <c r="BC12" s="408" t="s">
        <v>287</v>
      </c>
      <c r="BD12" s="408" t="s">
        <v>287</v>
      </c>
      <c r="BE12" s="408" t="s">
        <v>287</v>
      </c>
      <c r="BF12" s="408" t="s">
        <v>287</v>
      </c>
      <c r="BG12" s="408" t="s">
        <v>287</v>
      </c>
      <c r="BH12" s="408" t="s">
        <v>287</v>
      </c>
      <c r="BI12" s="408" t="s">
        <v>287</v>
      </c>
      <c r="BJ12" s="408" t="s">
        <v>287</v>
      </c>
      <c r="BK12" s="408" t="s">
        <v>287</v>
      </c>
      <c r="BL12" s="408" t="s">
        <v>287</v>
      </c>
      <c r="BM12" s="408" t="s">
        <v>287</v>
      </c>
      <c r="BN12" s="408" t="s">
        <v>287</v>
      </c>
      <c r="BO12" s="408" t="s">
        <v>287</v>
      </c>
      <c r="BP12" s="408" t="s">
        <v>287</v>
      </c>
      <c r="BQ12" s="408" t="s">
        <v>287</v>
      </c>
      <c r="BR12" s="409" t="s">
        <v>890</v>
      </c>
      <c r="BS12" s="409" t="s">
        <v>877</v>
      </c>
      <c r="BT12" s="411">
        <v>40935</v>
      </c>
      <c r="BU12" s="409" t="s">
        <v>878</v>
      </c>
      <c r="BV12" s="411">
        <v>40935</v>
      </c>
      <c r="BW12" s="302">
        <v>0.99</v>
      </c>
      <c r="BX12" s="411">
        <v>40935</v>
      </c>
      <c r="BY12" s="409" t="s">
        <v>879</v>
      </c>
      <c r="BZ12" s="411">
        <v>40935</v>
      </c>
      <c r="CA12" s="409" t="s">
        <v>287</v>
      </c>
      <c r="CB12" s="411" t="s">
        <v>287</v>
      </c>
      <c r="CC12" s="409" t="s">
        <v>874</v>
      </c>
      <c r="CD12" s="411">
        <v>40935</v>
      </c>
      <c r="CE12" s="409" t="s">
        <v>891</v>
      </c>
      <c r="CF12" s="409" t="s">
        <v>300</v>
      </c>
      <c r="CG12" s="411">
        <v>40935</v>
      </c>
      <c r="CH12" s="410" t="s">
        <v>287</v>
      </c>
      <c r="CI12" s="409" t="s">
        <v>1014</v>
      </c>
      <c r="CJ12" s="409" t="s">
        <v>880</v>
      </c>
      <c r="CK12" s="410" t="s">
        <v>287</v>
      </c>
      <c r="CL12" s="302" t="s">
        <v>287</v>
      </c>
      <c r="CM12" s="408" t="s">
        <v>287</v>
      </c>
      <c r="CN12" s="408" t="s">
        <v>287</v>
      </c>
      <c r="CO12" s="408" t="s">
        <v>287</v>
      </c>
      <c r="CP12" s="408" t="s">
        <v>287</v>
      </c>
      <c r="CQ12" s="408" t="s">
        <v>287</v>
      </c>
      <c r="CR12" s="409" t="s">
        <v>305</v>
      </c>
      <c r="CS12" s="408">
        <v>10000000</v>
      </c>
      <c r="CT12" s="408">
        <v>0</v>
      </c>
      <c r="CU12" s="408">
        <v>0</v>
      </c>
      <c r="CV12" s="408">
        <v>1728659538.6210001</v>
      </c>
      <c r="CW12" s="408">
        <v>0</v>
      </c>
      <c r="CX12" s="408">
        <v>190170000</v>
      </c>
      <c r="CY12" s="408">
        <v>0</v>
      </c>
      <c r="CZ12" s="408">
        <v>0</v>
      </c>
      <c r="DA12" s="409" t="s">
        <v>881</v>
      </c>
      <c r="DB12" s="409" t="s">
        <v>882</v>
      </c>
      <c r="DC12" s="408" t="s">
        <v>718</v>
      </c>
      <c r="DD12" s="408" t="s">
        <v>287</v>
      </c>
      <c r="DE12" s="410" t="s">
        <v>287</v>
      </c>
      <c r="DF12" s="408" t="s">
        <v>287</v>
      </c>
      <c r="DG12" s="408">
        <v>300000000</v>
      </c>
      <c r="DH12" s="408" t="s">
        <v>287</v>
      </c>
      <c r="DI12" s="410" t="s">
        <v>287</v>
      </c>
      <c r="DJ12" s="408" t="s">
        <v>287</v>
      </c>
      <c r="DK12" s="302" t="s">
        <v>287</v>
      </c>
      <c r="DL12" s="302" t="s">
        <v>287</v>
      </c>
      <c r="DM12" s="302" t="s">
        <v>287</v>
      </c>
      <c r="DN12" s="302" t="s">
        <v>287</v>
      </c>
      <c r="DO12" s="302" t="s">
        <v>287</v>
      </c>
      <c r="DP12" s="302" t="s">
        <v>287</v>
      </c>
      <c r="DQ12" s="409" t="s">
        <v>287</v>
      </c>
      <c r="DR12" s="409" t="s">
        <v>287</v>
      </c>
      <c r="DS12" s="409" t="s">
        <v>287</v>
      </c>
      <c r="DT12" s="409" t="s">
        <v>287</v>
      </c>
      <c r="DU12" s="409" t="s">
        <v>287</v>
      </c>
      <c r="DV12" s="302" t="s">
        <v>287</v>
      </c>
      <c r="DW12" s="302" t="s">
        <v>287</v>
      </c>
      <c r="DX12" s="302" t="s">
        <v>287</v>
      </c>
      <c r="DY12" s="302" t="s">
        <v>287</v>
      </c>
      <c r="DZ12" s="408">
        <v>47358894</v>
      </c>
      <c r="EA12" s="408">
        <v>7671816</v>
      </c>
      <c r="EB12" s="408">
        <v>31492388</v>
      </c>
      <c r="EC12" s="408">
        <v>15343632</v>
      </c>
      <c r="ED12" s="408">
        <v>12221396</v>
      </c>
      <c r="EE12" s="408">
        <v>1354407555</v>
      </c>
      <c r="EF12" s="408">
        <v>1305057506</v>
      </c>
      <c r="EG12" s="409" t="s">
        <v>883</v>
      </c>
      <c r="EH12" s="409" t="s">
        <v>287</v>
      </c>
      <c r="EI12" s="302">
        <v>0.57690391722596579</v>
      </c>
      <c r="EJ12" s="304">
        <v>0.30799680862562723</v>
      </c>
      <c r="EK12" s="408" t="s">
        <v>287</v>
      </c>
      <c r="EL12" s="408">
        <v>1948640514.46</v>
      </c>
      <c r="EM12" s="302">
        <v>0.99490000000000001</v>
      </c>
      <c r="EN12" s="302">
        <v>5.1000000000000004E-3</v>
      </c>
      <c r="EO12" s="302" t="s">
        <v>287</v>
      </c>
      <c r="EP12" s="302" t="s">
        <v>287</v>
      </c>
      <c r="EQ12" s="302" t="s">
        <v>287</v>
      </c>
      <c r="ER12" s="302">
        <v>0.99490000000000001</v>
      </c>
      <c r="ES12" s="302" t="s">
        <v>287</v>
      </c>
      <c r="ET12" s="302" t="s">
        <v>287</v>
      </c>
      <c r="EU12" s="408" t="s">
        <v>287</v>
      </c>
      <c r="EV12" s="302" t="s">
        <v>287</v>
      </c>
      <c r="EW12" s="302" t="s">
        <v>287</v>
      </c>
      <c r="EX12" s="302" t="s">
        <v>287</v>
      </c>
      <c r="EY12" s="302" t="s">
        <v>287</v>
      </c>
      <c r="EZ12" s="302" t="s">
        <v>287</v>
      </c>
      <c r="FA12" s="302" t="s">
        <v>287</v>
      </c>
      <c r="FB12" s="408" t="s">
        <v>287</v>
      </c>
      <c r="FC12" s="409" t="s">
        <v>287</v>
      </c>
      <c r="FD12" s="409" t="s">
        <v>287</v>
      </c>
      <c r="FE12" s="410" t="s">
        <v>287</v>
      </c>
      <c r="FF12" s="302" t="s">
        <v>287</v>
      </c>
      <c r="FG12" s="408" t="s">
        <v>287</v>
      </c>
      <c r="FH12" s="408" t="s">
        <v>287</v>
      </c>
      <c r="FI12" s="408" t="s">
        <v>287</v>
      </c>
      <c r="FJ12" s="408" t="s">
        <v>287</v>
      </c>
      <c r="FK12" s="302">
        <v>0.996</v>
      </c>
      <c r="FL12" s="302">
        <v>1</v>
      </c>
      <c r="FM12" s="412">
        <v>0</v>
      </c>
      <c r="FN12" s="413">
        <v>0</v>
      </c>
      <c r="FO12" s="409" t="s">
        <v>1015</v>
      </c>
      <c r="FP12" s="410">
        <v>16</v>
      </c>
      <c r="FQ12" s="410">
        <v>1</v>
      </c>
      <c r="FR12" s="410">
        <v>20</v>
      </c>
      <c r="FS12" s="410" t="s">
        <v>287</v>
      </c>
      <c r="FT12" s="410" t="s">
        <v>287</v>
      </c>
      <c r="FU12" s="410" t="s">
        <v>287</v>
      </c>
      <c r="FV12" s="410" t="s">
        <v>287</v>
      </c>
      <c r="FW12" s="410" t="s">
        <v>287</v>
      </c>
      <c r="FX12" s="410" t="s">
        <v>287</v>
      </c>
      <c r="FY12" s="302">
        <v>0.13669999999999999</v>
      </c>
      <c r="FZ12" s="302">
        <v>0.29520000000000002</v>
      </c>
      <c r="GA12" s="302" t="s">
        <v>287</v>
      </c>
      <c r="GB12" s="302" t="s">
        <v>287</v>
      </c>
      <c r="GC12" s="302" t="s">
        <v>287</v>
      </c>
      <c r="GD12" s="302" t="s">
        <v>287</v>
      </c>
      <c r="GE12" s="302" t="s">
        <v>287</v>
      </c>
      <c r="GF12" s="302" t="s">
        <v>287</v>
      </c>
      <c r="GG12" s="302" t="s">
        <v>287</v>
      </c>
      <c r="GH12" s="302" t="s">
        <v>287</v>
      </c>
      <c r="GI12" s="302" t="s">
        <v>287</v>
      </c>
      <c r="GJ12" s="302" t="s">
        <v>287</v>
      </c>
      <c r="GK12" s="302">
        <v>0.46883219427093287</v>
      </c>
      <c r="GL12" s="302" t="s">
        <v>287</v>
      </c>
      <c r="GM12" s="302" t="s">
        <v>287</v>
      </c>
      <c r="GN12" s="410" t="s">
        <v>287</v>
      </c>
      <c r="GO12" s="410" t="s">
        <v>287</v>
      </c>
      <c r="GP12" s="302" t="s">
        <v>287</v>
      </c>
      <c r="GQ12" s="302" t="s">
        <v>287</v>
      </c>
      <c r="GR12" s="302" t="s">
        <v>287</v>
      </c>
      <c r="GS12" s="302" t="s">
        <v>287</v>
      </c>
      <c r="GT12" s="302" t="s">
        <v>287</v>
      </c>
      <c r="GU12" s="408" t="s">
        <v>287</v>
      </c>
      <c r="GV12" s="408" t="s">
        <v>287</v>
      </c>
      <c r="GW12" s="410" t="s">
        <v>287</v>
      </c>
      <c r="GX12" s="409" t="s">
        <v>287</v>
      </c>
      <c r="GY12" s="409" t="s">
        <v>287</v>
      </c>
      <c r="GZ12" s="410" t="s">
        <v>287</v>
      </c>
      <c r="HA12" s="302" t="s">
        <v>287</v>
      </c>
      <c r="HB12" s="408" t="s">
        <v>287</v>
      </c>
      <c r="HC12" s="409" t="s">
        <v>287</v>
      </c>
      <c r="HD12" s="408" t="s">
        <v>287</v>
      </c>
      <c r="HE12" s="409" t="s">
        <v>287</v>
      </c>
      <c r="HF12" s="302" t="s">
        <v>287</v>
      </c>
      <c r="HG12" s="302" t="s">
        <v>287</v>
      </c>
      <c r="HH12" s="410" t="s">
        <v>287</v>
      </c>
      <c r="HI12" s="408" t="s">
        <v>287</v>
      </c>
      <c r="HJ12" s="408" t="s">
        <v>287</v>
      </c>
      <c r="HK12" s="409" t="s">
        <v>287</v>
      </c>
      <c r="HL12" s="409" t="s">
        <v>287</v>
      </c>
      <c r="HM12" s="409" t="s">
        <v>287</v>
      </c>
      <c r="HN12" s="414" t="s">
        <v>287</v>
      </c>
      <c r="HO12" s="408" t="s">
        <v>287</v>
      </c>
      <c r="HQ12" s="270"/>
      <c r="HR12" s="270"/>
    </row>
    <row r="13" spans="1:226" ht="15" customHeight="1" x14ac:dyDescent="0.35">
      <c r="A13" s="299">
        <v>44286</v>
      </c>
      <c r="B13" s="303" t="s">
        <v>813</v>
      </c>
      <c r="C13" s="303" t="s">
        <v>1</v>
      </c>
      <c r="D13" s="303" t="s">
        <v>871</v>
      </c>
      <c r="E13" s="408">
        <v>10000000</v>
      </c>
      <c r="F13" s="408" t="s">
        <v>287</v>
      </c>
      <c r="G13" s="408" t="s">
        <v>287</v>
      </c>
      <c r="H13" s="408">
        <v>29550000</v>
      </c>
      <c r="I13" s="408">
        <v>38175237.140000001</v>
      </c>
      <c r="J13" s="408" t="s">
        <v>287</v>
      </c>
      <c r="K13" s="408" t="s">
        <v>287</v>
      </c>
      <c r="L13" s="408" t="s">
        <v>287</v>
      </c>
      <c r="M13" s="409" t="s">
        <v>287</v>
      </c>
      <c r="N13" s="408" t="s">
        <v>287</v>
      </c>
      <c r="O13" s="408" t="s">
        <v>287</v>
      </c>
      <c r="P13" s="408" t="s">
        <v>287</v>
      </c>
      <c r="Q13" s="408" t="s">
        <v>287</v>
      </c>
      <c r="R13" s="408" t="s">
        <v>287</v>
      </c>
      <c r="S13" s="408" t="s">
        <v>287</v>
      </c>
      <c r="T13" s="408" t="s">
        <v>287</v>
      </c>
      <c r="U13" s="408" t="s">
        <v>287</v>
      </c>
      <c r="V13" s="408" t="s">
        <v>287</v>
      </c>
      <c r="W13" s="408" t="s">
        <v>287</v>
      </c>
      <c r="X13" s="408" t="s">
        <v>287</v>
      </c>
      <c r="Y13" s="408" t="s">
        <v>287</v>
      </c>
      <c r="Z13" s="408" t="s">
        <v>287</v>
      </c>
      <c r="AA13" s="408" t="s">
        <v>287</v>
      </c>
      <c r="AB13" s="408" t="s">
        <v>287</v>
      </c>
      <c r="AC13" s="408" t="s">
        <v>287</v>
      </c>
      <c r="AD13" s="408" t="s">
        <v>287</v>
      </c>
      <c r="AE13" s="409" t="s">
        <v>305</v>
      </c>
      <c r="AF13" s="409" t="s">
        <v>1014</v>
      </c>
      <c r="AG13" s="408" t="s">
        <v>287</v>
      </c>
      <c r="AH13" s="408" t="s">
        <v>287</v>
      </c>
      <c r="AI13" s="410" t="s">
        <v>287</v>
      </c>
      <c r="AJ13" s="408" t="s">
        <v>287</v>
      </c>
      <c r="AK13" s="408" t="s">
        <v>287</v>
      </c>
      <c r="AL13" s="408" t="s">
        <v>287</v>
      </c>
      <c r="AM13" s="408" t="s">
        <v>287</v>
      </c>
      <c r="AN13" s="408" t="s">
        <v>287</v>
      </c>
      <c r="AO13" s="410" t="s">
        <v>287</v>
      </c>
      <c r="AP13" s="408" t="s">
        <v>287</v>
      </c>
      <c r="AQ13" s="408" t="s">
        <v>287</v>
      </c>
      <c r="AR13" s="408" t="s">
        <v>287</v>
      </c>
      <c r="AS13" s="409" t="s">
        <v>887</v>
      </c>
      <c r="AT13" s="409" t="s">
        <v>873</v>
      </c>
      <c r="AU13" s="302">
        <v>0.99</v>
      </c>
      <c r="AV13" s="409" t="s">
        <v>874</v>
      </c>
      <c r="AW13" s="410" t="s">
        <v>875</v>
      </c>
      <c r="AX13" s="410">
        <v>0</v>
      </c>
      <c r="AY13" s="408" t="s">
        <v>287</v>
      </c>
      <c r="AZ13" s="408" t="s">
        <v>287</v>
      </c>
      <c r="BA13" s="408" t="s">
        <v>287</v>
      </c>
      <c r="BB13" s="408" t="s">
        <v>287</v>
      </c>
      <c r="BC13" s="408" t="s">
        <v>287</v>
      </c>
      <c r="BD13" s="408" t="s">
        <v>287</v>
      </c>
      <c r="BE13" s="408" t="s">
        <v>287</v>
      </c>
      <c r="BF13" s="408" t="s">
        <v>287</v>
      </c>
      <c r="BG13" s="408" t="s">
        <v>287</v>
      </c>
      <c r="BH13" s="408" t="s">
        <v>287</v>
      </c>
      <c r="BI13" s="408" t="s">
        <v>287</v>
      </c>
      <c r="BJ13" s="408" t="s">
        <v>287</v>
      </c>
      <c r="BK13" s="408" t="s">
        <v>287</v>
      </c>
      <c r="BL13" s="408" t="s">
        <v>287</v>
      </c>
      <c r="BM13" s="408" t="s">
        <v>287</v>
      </c>
      <c r="BN13" s="408" t="s">
        <v>287</v>
      </c>
      <c r="BO13" s="408" t="s">
        <v>287</v>
      </c>
      <c r="BP13" s="408" t="s">
        <v>287</v>
      </c>
      <c r="BQ13" s="408" t="s">
        <v>287</v>
      </c>
      <c r="BR13" s="409" t="s">
        <v>892</v>
      </c>
      <c r="BS13" s="409" t="s">
        <v>877</v>
      </c>
      <c r="BT13" s="411">
        <v>40935</v>
      </c>
      <c r="BU13" s="409" t="s">
        <v>878</v>
      </c>
      <c r="BV13" s="411">
        <v>40935</v>
      </c>
      <c r="BW13" s="302">
        <v>0.99</v>
      </c>
      <c r="BX13" s="411">
        <v>40935</v>
      </c>
      <c r="BY13" s="409" t="s">
        <v>879</v>
      </c>
      <c r="BZ13" s="411">
        <v>40935</v>
      </c>
      <c r="CA13" s="409" t="s">
        <v>287</v>
      </c>
      <c r="CB13" s="411" t="s">
        <v>287</v>
      </c>
      <c r="CC13" s="409" t="s">
        <v>874</v>
      </c>
      <c r="CD13" s="411">
        <v>40935</v>
      </c>
      <c r="CE13" s="409" t="s">
        <v>892</v>
      </c>
      <c r="CF13" s="409" t="s">
        <v>300</v>
      </c>
      <c r="CG13" s="411">
        <v>40935</v>
      </c>
      <c r="CH13" s="410" t="s">
        <v>287</v>
      </c>
      <c r="CI13" s="409" t="s">
        <v>1014</v>
      </c>
      <c r="CJ13" s="409" t="s">
        <v>880</v>
      </c>
      <c r="CK13" s="410" t="s">
        <v>287</v>
      </c>
      <c r="CL13" s="302" t="s">
        <v>287</v>
      </c>
      <c r="CM13" s="408" t="s">
        <v>287</v>
      </c>
      <c r="CN13" s="408" t="s">
        <v>287</v>
      </c>
      <c r="CO13" s="408" t="s">
        <v>287</v>
      </c>
      <c r="CP13" s="408" t="s">
        <v>287</v>
      </c>
      <c r="CQ13" s="408" t="s">
        <v>287</v>
      </c>
      <c r="CR13" s="409" t="s">
        <v>305</v>
      </c>
      <c r="CS13" s="408">
        <v>10000000</v>
      </c>
      <c r="CT13" s="408">
        <v>0</v>
      </c>
      <c r="CU13" s="408">
        <v>0</v>
      </c>
      <c r="CV13" s="408">
        <v>2131269853.1300001</v>
      </c>
      <c r="CW13" s="408">
        <v>0</v>
      </c>
      <c r="CX13" s="408">
        <v>191460000</v>
      </c>
      <c r="CY13" s="408">
        <v>0</v>
      </c>
      <c r="CZ13" s="408">
        <v>0</v>
      </c>
      <c r="DA13" s="409" t="s">
        <v>881</v>
      </c>
      <c r="DB13" s="409" t="s">
        <v>882</v>
      </c>
      <c r="DC13" s="408" t="s">
        <v>718</v>
      </c>
      <c r="DD13" s="408" t="s">
        <v>287</v>
      </c>
      <c r="DE13" s="410" t="s">
        <v>287</v>
      </c>
      <c r="DF13" s="408" t="s">
        <v>287</v>
      </c>
      <c r="DG13" s="408">
        <v>406000000</v>
      </c>
      <c r="DH13" s="408" t="s">
        <v>287</v>
      </c>
      <c r="DI13" s="410" t="s">
        <v>287</v>
      </c>
      <c r="DJ13" s="408" t="s">
        <v>287</v>
      </c>
      <c r="DK13" s="302" t="s">
        <v>287</v>
      </c>
      <c r="DL13" s="302" t="s">
        <v>287</v>
      </c>
      <c r="DM13" s="302" t="s">
        <v>287</v>
      </c>
      <c r="DN13" s="302" t="s">
        <v>287</v>
      </c>
      <c r="DO13" s="302" t="s">
        <v>287</v>
      </c>
      <c r="DP13" s="302" t="s">
        <v>287</v>
      </c>
      <c r="DQ13" s="409" t="s">
        <v>287</v>
      </c>
      <c r="DR13" s="409" t="s">
        <v>287</v>
      </c>
      <c r="DS13" s="409" t="s">
        <v>287</v>
      </c>
      <c r="DT13" s="409" t="s">
        <v>287</v>
      </c>
      <c r="DU13" s="409" t="s">
        <v>287</v>
      </c>
      <c r="DV13" s="302" t="s">
        <v>287</v>
      </c>
      <c r="DW13" s="302" t="s">
        <v>287</v>
      </c>
      <c r="DX13" s="302" t="s">
        <v>287</v>
      </c>
      <c r="DY13" s="302" t="s">
        <v>287</v>
      </c>
      <c r="DZ13" s="408">
        <v>29984915</v>
      </c>
      <c r="EA13" s="408">
        <v>11416062</v>
      </c>
      <c r="EB13" s="408">
        <v>35633817</v>
      </c>
      <c r="EC13" s="408">
        <v>22832123</v>
      </c>
      <c r="ED13" s="408">
        <v>9626021</v>
      </c>
      <c r="EE13" s="408">
        <v>1943390455</v>
      </c>
      <c r="EF13" s="408">
        <v>1913405540</v>
      </c>
      <c r="EG13" s="409" t="s">
        <v>883</v>
      </c>
      <c r="EH13" s="409" t="s">
        <v>287</v>
      </c>
      <c r="EI13" s="302">
        <v>0.68120000000000003</v>
      </c>
      <c r="EJ13" s="304">
        <v>0.25180000000000002</v>
      </c>
      <c r="EK13" s="408" t="s">
        <v>287</v>
      </c>
      <c r="EL13" s="408">
        <v>2269745179.7800002</v>
      </c>
      <c r="EM13" s="302">
        <v>0.99560000000000004</v>
      </c>
      <c r="EN13" s="302">
        <v>4.4000000000000003E-3</v>
      </c>
      <c r="EO13" s="302" t="s">
        <v>287</v>
      </c>
      <c r="EP13" s="302" t="s">
        <v>287</v>
      </c>
      <c r="EQ13" s="302" t="s">
        <v>287</v>
      </c>
      <c r="ER13" s="302">
        <v>0.99560000000000004</v>
      </c>
      <c r="ES13" s="302" t="s">
        <v>287</v>
      </c>
      <c r="ET13" s="302" t="s">
        <v>287</v>
      </c>
      <c r="EU13" s="408" t="s">
        <v>287</v>
      </c>
      <c r="EV13" s="302" t="s">
        <v>287</v>
      </c>
      <c r="EW13" s="302" t="s">
        <v>287</v>
      </c>
      <c r="EX13" s="302" t="s">
        <v>287</v>
      </c>
      <c r="EY13" s="302" t="s">
        <v>287</v>
      </c>
      <c r="EZ13" s="302" t="s">
        <v>287</v>
      </c>
      <c r="FA13" s="302" t="s">
        <v>287</v>
      </c>
      <c r="FB13" s="408" t="s">
        <v>287</v>
      </c>
      <c r="FC13" s="409" t="s">
        <v>287</v>
      </c>
      <c r="FD13" s="409" t="s">
        <v>287</v>
      </c>
      <c r="FE13" s="410" t="s">
        <v>287</v>
      </c>
      <c r="FF13" s="302" t="s">
        <v>287</v>
      </c>
      <c r="FG13" s="408" t="s">
        <v>287</v>
      </c>
      <c r="FH13" s="408" t="s">
        <v>287</v>
      </c>
      <c r="FI13" s="408" t="s">
        <v>287</v>
      </c>
      <c r="FJ13" s="408" t="s">
        <v>287</v>
      </c>
      <c r="FK13" s="302">
        <v>0.996</v>
      </c>
      <c r="FL13" s="302">
        <v>1</v>
      </c>
      <c r="FM13" s="412">
        <v>0</v>
      </c>
      <c r="FN13" s="413">
        <v>0</v>
      </c>
      <c r="FO13" s="409" t="s">
        <v>1015</v>
      </c>
      <c r="FP13" s="410">
        <v>16</v>
      </c>
      <c r="FQ13" s="410">
        <v>1</v>
      </c>
      <c r="FR13" s="410">
        <v>20</v>
      </c>
      <c r="FS13" s="410" t="s">
        <v>287</v>
      </c>
      <c r="FT13" s="410" t="s">
        <v>287</v>
      </c>
      <c r="FU13" s="410" t="s">
        <v>287</v>
      </c>
      <c r="FV13" s="410" t="s">
        <v>287</v>
      </c>
      <c r="FW13" s="410" t="s">
        <v>287</v>
      </c>
      <c r="FX13" s="410" t="s">
        <v>287</v>
      </c>
      <c r="FY13" s="302">
        <v>0.15659999999999999</v>
      </c>
      <c r="FZ13" s="302">
        <v>0.317</v>
      </c>
      <c r="GA13" s="302" t="s">
        <v>287</v>
      </c>
      <c r="GB13" s="302" t="s">
        <v>287</v>
      </c>
      <c r="GC13" s="302" t="s">
        <v>287</v>
      </c>
      <c r="GD13" s="302" t="s">
        <v>287</v>
      </c>
      <c r="GE13" s="302" t="s">
        <v>287</v>
      </c>
      <c r="GF13" s="302" t="s">
        <v>287</v>
      </c>
      <c r="GG13" s="302" t="s">
        <v>287</v>
      </c>
      <c r="GH13" s="302" t="s">
        <v>287</v>
      </c>
      <c r="GI13" s="302" t="s">
        <v>287</v>
      </c>
      <c r="GJ13" s="302" t="s">
        <v>287</v>
      </c>
      <c r="GK13" s="302">
        <v>0.4496617322126214</v>
      </c>
      <c r="GL13" s="302" t="s">
        <v>287</v>
      </c>
      <c r="GM13" s="302" t="s">
        <v>287</v>
      </c>
      <c r="GN13" s="410" t="s">
        <v>287</v>
      </c>
      <c r="GO13" s="410" t="s">
        <v>287</v>
      </c>
      <c r="GP13" s="302" t="s">
        <v>287</v>
      </c>
      <c r="GQ13" s="302" t="s">
        <v>287</v>
      </c>
      <c r="GR13" s="302" t="s">
        <v>287</v>
      </c>
      <c r="GS13" s="302" t="s">
        <v>287</v>
      </c>
      <c r="GT13" s="302" t="s">
        <v>287</v>
      </c>
      <c r="GU13" s="408" t="s">
        <v>287</v>
      </c>
      <c r="GV13" s="408" t="s">
        <v>287</v>
      </c>
      <c r="GW13" s="410" t="s">
        <v>287</v>
      </c>
      <c r="GX13" s="409" t="s">
        <v>287</v>
      </c>
      <c r="GY13" s="409" t="s">
        <v>287</v>
      </c>
      <c r="GZ13" s="410" t="s">
        <v>287</v>
      </c>
      <c r="HA13" s="302" t="s">
        <v>287</v>
      </c>
      <c r="HB13" s="408" t="s">
        <v>287</v>
      </c>
      <c r="HC13" s="409" t="s">
        <v>287</v>
      </c>
      <c r="HD13" s="408" t="s">
        <v>287</v>
      </c>
      <c r="HE13" s="409" t="s">
        <v>287</v>
      </c>
      <c r="HF13" s="302" t="s">
        <v>287</v>
      </c>
      <c r="HG13" s="302" t="s">
        <v>287</v>
      </c>
      <c r="HH13" s="410" t="s">
        <v>287</v>
      </c>
      <c r="HI13" s="408" t="s">
        <v>287</v>
      </c>
      <c r="HJ13" s="408" t="s">
        <v>287</v>
      </c>
      <c r="HK13" s="409" t="s">
        <v>287</v>
      </c>
      <c r="HL13" s="409" t="s">
        <v>287</v>
      </c>
      <c r="HM13" s="409" t="s">
        <v>287</v>
      </c>
      <c r="HN13" s="414" t="s">
        <v>287</v>
      </c>
      <c r="HO13" s="408" t="s">
        <v>287</v>
      </c>
      <c r="HQ13" s="270"/>
      <c r="HR13" s="270"/>
    </row>
    <row r="14" spans="1:226" ht="15" customHeight="1" x14ac:dyDescent="0.35">
      <c r="A14" s="299">
        <v>44377</v>
      </c>
      <c r="B14" s="303" t="s">
        <v>813</v>
      </c>
      <c r="C14" s="303" t="s">
        <v>1</v>
      </c>
      <c r="D14" s="303" t="s">
        <v>871</v>
      </c>
      <c r="E14" s="408">
        <v>10000000</v>
      </c>
      <c r="F14" s="408" t="s">
        <v>287</v>
      </c>
      <c r="G14" s="408" t="s">
        <v>287</v>
      </c>
      <c r="H14" s="408">
        <v>35000000</v>
      </c>
      <c r="I14" s="408">
        <v>41688526.420000002</v>
      </c>
      <c r="J14" s="408" t="s">
        <v>287</v>
      </c>
      <c r="K14" s="408" t="s">
        <v>287</v>
      </c>
      <c r="L14" s="408" t="s">
        <v>287</v>
      </c>
      <c r="M14" s="409" t="s">
        <v>287</v>
      </c>
      <c r="N14" s="408" t="s">
        <v>287</v>
      </c>
      <c r="O14" s="408" t="s">
        <v>287</v>
      </c>
      <c r="P14" s="408" t="s">
        <v>287</v>
      </c>
      <c r="Q14" s="408" t="s">
        <v>287</v>
      </c>
      <c r="R14" s="408" t="s">
        <v>287</v>
      </c>
      <c r="S14" s="408" t="s">
        <v>287</v>
      </c>
      <c r="T14" s="408" t="s">
        <v>287</v>
      </c>
      <c r="U14" s="408" t="s">
        <v>287</v>
      </c>
      <c r="V14" s="408" t="s">
        <v>287</v>
      </c>
      <c r="W14" s="408" t="s">
        <v>287</v>
      </c>
      <c r="X14" s="408" t="s">
        <v>287</v>
      </c>
      <c r="Y14" s="408" t="s">
        <v>287</v>
      </c>
      <c r="Z14" s="408" t="s">
        <v>287</v>
      </c>
      <c r="AA14" s="408" t="s">
        <v>287</v>
      </c>
      <c r="AB14" s="408" t="s">
        <v>287</v>
      </c>
      <c r="AC14" s="408" t="s">
        <v>287</v>
      </c>
      <c r="AD14" s="408" t="s">
        <v>287</v>
      </c>
      <c r="AE14" s="409" t="s">
        <v>305</v>
      </c>
      <c r="AF14" s="409" t="s">
        <v>1014</v>
      </c>
      <c r="AG14" s="408" t="s">
        <v>287</v>
      </c>
      <c r="AH14" s="408" t="s">
        <v>287</v>
      </c>
      <c r="AI14" s="410" t="s">
        <v>287</v>
      </c>
      <c r="AJ14" s="408" t="s">
        <v>287</v>
      </c>
      <c r="AK14" s="408" t="s">
        <v>287</v>
      </c>
      <c r="AL14" s="408" t="s">
        <v>287</v>
      </c>
      <c r="AM14" s="408" t="s">
        <v>287</v>
      </c>
      <c r="AN14" s="408" t="s">
        <v>287</v>
      </c>
      <c r="AO14" s="410" t="s">
        <v>287</v>
      </c>
      <c r="AP14" s="408" t="s">
        <v>287</v>
      </c>
      <c r="AQ14" s="408" t="s">
        <v>287</v>
      </c>
      <c r="AR14" s="408" t="s">
        <v>287</v>
      </c>
      <c r="AS14" s="409" t="s">
        <v>893</v>
      </c>
      <c r="AT14" s="409" t="s">
        <v>873</v>
      </c>
      <c r="AU14" s="302">
        <v>0.99</v>
      </c>
      <c r="AV14" s="409" t="s">
        <v>874</v>
      </c>
      <c r="AW14" s="410" t="s">
        <v>875</v>
      </c>
      <c r="AX14" s="410">
        <v>0</v>
      </c>
      <c r="AY14" s="408" t="s">
        <v>287</v>
      </c>
      <c r="AZ14" s="408" t="s">
        <v>287</v>
      </c>
      <c r="BA14" s="408" t="s">
        <v>287</v>
      </c>
      <c r="BB14" s="408" t="s">
        <v>287</v>
      </c>
      <c r="BC14" s="408" t="s">
        <v>287</v>
      </c>
      <c r="BD14" s="408" t="s">
        <v>287</v>
      </c>
      <c r="BE14" s="408" t="s">
        <v>287</v>
      </c>
      <c r="BF14" s="408" t="s">
        <v>287</v>
      </c>
      <c r="BG14" s="408" t="s">
        <v>287</v>
      </c>
      <c r="BH14" s="408" t="s">
        <v>287</v>
      </c>
      <c r="BI14" s="408" t="s">
        <v>287</v>
      </c>
      <c r="BJ14" s="408" t="s">
        <v>287</v>
      </c>
      <c r="BK14" s="408" t="s">
        <v>287</v>
      </c>
      <c r="BL14" s="408" t="s">
        <v>287</v>
      </c>
      <c r="BM14" s="408" t="s">
        <v>287</v>
      </c>
      <c r="BN14" s="408" t="s">
        <v>287</v>
      </c>
      <c r="BO14" s="408" t="s">
        <v>287</v>
      </c>
      <c r="BP14" s="408" t="s">
        <v>287</v>
      </c>
      <c r="BQ14" s="408" t="s">
        <v>287</v>
      </c>
      <c r="BR14" s="409" t="s">
        <v>894</v>
      </c>
      <c r="BS14" s="409" t="s">
        <v>877</v>
      </c>
      <c r="BT14" s="411">
        <v>40935</v>
      </c>
      <c r="BU14" s="409" t="s">
        <v>878</v>
      </c>
      <c r="BV14" s="411">
        <v>40935</v>
      </c>
      <c r="BW14" s="302">
        <v>0.99</v>
      </c>
      <c r="BX14" s="411">
        <v>40935</v>
      </c>
      <c r="BY14" s="409" t="s">
        <v>879</v>
      </c>
      <c r="BZ14" s="411">
        <v>40935</v>
      </c>
      <c r="CA14" s="409" t="s">
        <v>287</v>
      </c>
      <c r="CB14" s="411" t="s">
        <v>287</v>
      </c>
      <c r="CC14" s="409" t="s">
        <v>874</v>
      </c>
      <c r="CD14" s="411">
        <v>40935</v>
      </c>
      <c r="CE14" s="409" t="s">
        <v>894</v>
      </c>
      <c r="CF14" s="409" t="s">
        <v>895</v>
      </c>
      <c r="CG14" s="411">
        <v>40935</v>
      </c>
      <c r="CH14" s="410" t="s">
        <v>287</v>
      </c>
      <c r="CI14" s="409" t="s">
        <v>1014</v>
      </c>
      <c r="CJ14" s="409" t="s">
        <v>880</v>
      </c>
      <c r="CK14" s="410" t="s">
        <v>287</v>
      </c>
      <c r="CL14" s="302" t="s">
        <v>287</v>
      </c>
      <c r="CM14" s="408" t="s">
        <v>287</v>
      </c>
      <c r="CN14" s="408" t="s">
        <v>287</v>
      </c>
      <c r="CO14" s="408" t="s">
        <v>287</v>
      </c>
      <c r="CP14" s="408" t="s">
        <v>287</v>
      </c>
      <c r="CQ14" s="408" t="s">
        <v>287</v>
      </c>
      <c r="CR14" s="409" t="s">
        <v>305</v>
      </c>
      <c r="CS14" s="408">
        <v>10000000</v>
      </c>
      <c r="CT14" s="408">
        <v>0</v>
      </c>
      <c r="CU14" s="408">
        <v>0</v>
      </c>
      <c r="CV14" s="408">
        <v>1990914627.7</v>
      </c>
      <c r="CW14" s="408">
        <v>0</v>
      </c>
      <c r="CX14" s="408">
        <v>191520000</v>
      </c>
      <c r="CY14" s="408">
        <v>0</v>
      </c>
      <c r="CZ14" s="408">
        <v>0</v>
      </c>
      <c r="DA14" s="409" t="s">
        <v>881</v>
      </c>
      <c r="DB14" s="409" t="s">
        <v>882</v>
      </c>
      <c r="DC14" s="408" t="s">
        <v>718</v>
      </c>
      <c r="DD14" s="408" t="s">
        <v>287</v>
      </c>
      <c r="DE14" s="410" t="s">
        <v>287</v>
      </c>
      <c r="DF14" s="408" t="s">
        <v>287</v>
      </c>
      <c r="DG14" s="408">
        <v>406000000</v>
      </c>
      <c r="DH14" s="408" t="s">
        <v>287</v>
      </c>
      <c r="DI14" s="410" t="s">
        <v>287</v>
      </c>
      <c r="DJ14" s="408" t="s">
        <v>287</v>
      </c>
      <c r="DK14" s="302" t="s">
        <v>287</v>
      </c>
      <c r="DL14" s="302" t="s">
        <v>287</v>
      </c>
      <c r="DM14" s="302" t="s">
        <v>287</v>
      </c>
      <c r="DN14" s="302" t="s">
        <v>287</v>
      </c>
      <c r="DO14" s="302" t="s">
        <v>287</v>
      </c>
      <c r="DP14" s="302" t="s">
        <v>287</v>
      </c>
      <c r="DQ14" s="409" t="s">
        <v>287</v>
      </c>
      <c r="DR14" s="409" t="s">
        <v>287</v>
      </c>
      <c r="DS14" s="409" t="s">
        <v>287</v>
      </c>
      <c r="DT14" s="409" t="s">
        <v>287</v>
      </c>
      <c r="DU14" s="409" t="s">
        <v>287</v>
      </c>
      <c r="DV14" s="302" t="s">
        <v>287</v>
      </c>
      <c r="DW14" s="302" t="s">
        <v>287</v>
      </c>
      <c r="DX14" s="302" t="s">
        <v>287</v>
      </c>
      <c r="DY14" s="302" t="s">
        <v>287</v>
      </c>
      <c r="DZ14" s="408">
        <v>29984915</v>
      </c>
      <c r="EA14" s="408">
        <v>11416062</v>
      </c>
      <c r="EB14" s="408">
        <v>35633817</v>
      </c>
      <c r="EC14" s="408">
        <v>22832123</v>
      </c>
      <c r="ED14" s="408">
        <v>9626021</v>
      </c>
      <c r="EE14" s="408">
        <v>1943390455</v>
      </c>
      <c r="EF14" s="408">
        <v>1913405540</v>
      </c>
      <c r="EG14" s="409" t="s">
        <v>883</v>
      </c>
      <c r="EH14" s="409" t="s">
        <v>287</v>
      </c>
      <c r="EI14" s="302">
        <v>0.68120000000000003</v>
      </c>
      <c r="EJ14" s="304">
        <v>0.25180000000000002</v>
      </c>
      <c r="EK14" s="408" t="s">
        <v>287</v>
      </c>
      <c r="EL14" s="408">
        <v>2215603068.9299998</v>
      </c>
      <c r="EM14" s="302">
        <v>0.99550000000000005</v>
      </c>
      <c r="EN14" s="302">
        <v>4.4999999999999997E-3</v>
      </c>
      <c r="EO14" s="302" t="s">
        <v>287</v>
      </c>
      <c r="EP14" s="302" t="s">
        <v>287</v>
      </c>
      <c r="EQ14" s="302" t="s">
        <v>287</v>
      </c>
      <c r="ER14" s="302">
        <v>0.99550000000000005</v>
      </c>
      <c r="ES14" s="302" t="s">
        <v>287</v>
      </c>
      <c r="ET14" s="302" t="s">
        <v>287</v>
      </c>
      <c r="EU14" s="408" t="s">
        <v>287</v>
      </c>
      <c r="EV14" s="302" t="s">
        <v>287</v>
      </c>
      <c r="EW14" s="302" t="s">
        <v>287</v>
      </c>
      <c r="EX14" s="302" t="s">
        <v>287</v>
      </c>
      <c r="EY14" s="302" t="s">
        <v>287</v>
      </c>
      <c r="EZ14" s="302" t="s">
        <v>287</v>
      </c>
      <c r="FA14" s="302" t="s">
        <v>287</v>
      </c>
      <c r="FB14" s="408" t="s">
        <v>287</v>
      </c>
      <c r="FC14" s="409" t="s">
        <v>287</v>
      </c>
      <c r="FD14" s="409" t="s">
        <v>287</v>
      </c>
      <c r="FE14" s="410" t="s">
        <v>287</v>
      </c>
      <c r="FF14" s="302" t="s">
        <v>287</v>
      </c>
      <c r="FG14" s="408" t="s">
        <v>287</v>
      </c>
      <c r="FH14" s="408" t="s">
        <v>287</v>
      </c>
      <c r="FI14" s="408" t="s">
        <v>287</v>
      </c>
      <c r="FJ14" s="408" t="s">
        <v>287</v>
      </c>
      <c r="FK14" s="302">
        <v>0.998</v>
      </c>
      <c r="FL14" s="302">
        <v>1</v>
      </c>
      <c r="FM14" s="412">
        <v>0</v>
      </c>
      <c r="FN14" s="413">
        <v>0</v>
      </c>
      <c r="FO14" s="409" t="s">
        <v>1015</v>
      </c>
      <c r="FP14" s="410">
        <v>16</v>
      </c>
      <c r="FQ14" s="410">
        <v>1</v>
      </c>
      <c r="FR14" s="410">
        <v>20</v>
      </c>
      <c r="FS14" s="410" t="s">
        <v>287</v>
      </c>
      <c r="FT14" s="410" t="s">
        <v>287</v>
      </c>
      <c r="FU14" s="410" t="s">
        <v>287</v>
      </c>
      <c r="FV14" s="410" t="s">
        <v>287</v>
      </c>
      <c r="FW14" s="410" t="s">
        <v>287</v>
      </c>
      <c r="FX14" s="410" t="s">
        <v>287</v>
      </c>
      <c r="FY14" s="302">
        <v>0.15141571428571426</v>
      </c>
      <c r="FZ14" s="302">
        <v>0.25919999999999999</v>
      </c>
      <c r="GA14" s="302" t="s">
        <v>287</v>
      </c>
      <c r="GB14" s="302" t="s">
        <v>287</v>
      </c>
      <c r="GC14" s="302" t="s">
        <v>287</v>
      </c>
      <c r="GD14" s="302" t="s">
        <v>287</v>
      </c>
      <c r="GE14" s="302" t="s">
        <v>287</v>
      </c>
      <c r="GF14" s="302" t="s">
        <v>287</v>
      </c>
      <c r="GG14" s="302" t="s">
        <v>287</v>
      </c>
      <c r="GH14" s="302" t="s">
        <v>287</v>
      </c>
      <c r="GI14" s="302" t="s">
        <v>287</v>
      </c>
      <c r="GJ14" s="302" t="s">
        <v>287</v>
      </c>
      <c r="GK14" s="302">
        <v>0.46479999999999999</v>
      </c>
      <c r="GL14" s="302" t="s">
        <v>287</v>
      </c>
      <c r="GM14" s="302" t="s">
        <v>287</v>
      </c>
      <c r="GN14" s="410" t="s">
        <v>287</v>
      </c>
      <c r="GO14" s="410" t="s">
        <v>287</v>
      </c>
      <c r="GP14" s="302" t="s">
        <v>287</v>
      </c>
      <c r="GQ14" s="302" t="s">
        <v>287</v>
      </c>
      <c r="GR14" s="302" t="s">
        <v>287</v>
      </c>
      <c r="GS14" s="302" t="s">
        <v>287</v>
      </c>
      <c r="GT14" s="302" t="s">
        <v>287</v>
      </c>
      <c r="GU14" s="408" t="s">
        <v>287</v>
      </c>
      <c r="GV14" s="408" t="s">
        <v>287</v>
      </c>
      <c r="GW14" s="410" t="s">
        <v>287</v>
      </c>
      <c r="GX14" s="409" t="s">
        <v>287</v>
      </c>
      <c r="GY14" s="409" t="s">
        <v>287</v>
      </c>
      <c r="GZ14" s="410" t="s">
        <v>287</v>
      </c>
      <c r="HA14" s="302" t="s">
        <v>287</v>
      </c>
      <c r="HB14" s="408" t="s">
        <v>287</v>
      </c>
      <c r="HC14" s="409" t="s">
        <v>287</v>
      </c>
      <c r="HD14" s="408" t="s">
        <v>287</v>
      </c>
      <c r="HE14" s="409" t="s">
        <v>287</v>
      </c>
      <c r="HF14" s="302" t="s">
        <v>287</v>
      </c>
      <c r="HG14" s="302" t="s">
        <v>287</v>
      </c>
      <c r="HH14" s="410" t="s">
        <v>287</v>
      </c>
      <c r="HI14" s="408" t="s">
        <v>287</v>
      </c>
      <c r="HJ14" s="408" t="s">
        <v>287</v>
      </c>
      <c r="HK14" s="409" t="s">
        <v>287</v>
      </c>
      <c r="HL14" s="409" t="s">
        <v>287</v>
      </c>
      <c r="HM14" s="409" t="s">
        <v>287</v>
      </c>
      <c r="HN14" s="414" t="s">
        <v>287</v>
      </c>
      <c r="HO14" s="408" t="s">
        <v>287</v>
      </c>
      <c r="HQ14" s="270"/>
      <c r="HR14" s="270"/>
    </row>
    <row r="15" spans="1:226" ht="15" customHeight="1" x14ac:dyDescent="0.35">
      <c r="A15" s="299">
        <v>44469</v>
      </c>
      <c r="B15" s="303" t="s">
        <v>813</v>
      </c>
      <c r="C15" s="303" t="s">
        <v>1</v>
      </c>
      <c r="D15" s="303" t="s">
        <v>871</v>
      </c>
      <c r="E15" s="408">
        <v>10000000</v>
      </c>
      <c r="F15" s="408" t="s">
        <v>287</v>
      </c>
      <c r="G15" s="408" t="s">
        <v>287</v>
      </c>
      <c r="H15" s="408">
        <v>35000000</v>
      </c>
      <c r="I15" s="408">
        <v>43141757.079999998</v>
      </c>
      <c r="J15" s="408" t="s">
        <v>287</v>
      </c>
      <c r="K15" s="408" t="s">
        <v>287</v>
      </c>
      <c r="L15" s="408" t="s">
        <v>287</v>
      </c>
      <c r="M15" s="409" t="s">
        <v>287</v>
      </c>
      <c r="N15" s="408" t="s">
        <v>287</v>
      </c>
      <c r="O15" s="408" t="s">
        <v>287</v>
      </c>
      <c r="P15" s="408" t="s">
        <v>287</v>
      </c>
      <c r="Q15" s="408" t="s">
        <v>287</v>
      </c>
      <c r="R15" s="408" t="s">
        <v>287</v>
      </c>
      <c r="S15" s="408" t="s">
        <v>287</v>
      </c>
      <c r="T15" s="408" t="s">
        <v>287</v>
      </c>
      <c r="U15" s="408" t="s">
        <v>287</v>
      </c>
      <c r="V15" s="408" t="s">
        <v>287</v>
      </c>
      <c r="W15" s="408" t="s">
        <v>287</v>
      </c>
      <c r="X15" s="408" t="s">
        <v>287</v>
      </c>
      <c r="Y15" s="408" t="s">
        <v>287</v>
      </c>
      <c r="Z15" s="408" t="s">
        <v>287</v>
      </c>
      <c r="AA15" s="408" t="s">
        <v>287</v>
      </c>
      <c r="AB15" s="408" t="s">
        <v>287</v>
      </c>
      <c r="AC15" s="408" t="s">
        <v>287</v>
      </c>
      <c r="AD15" s="408" t="s">
        <v>287</v>
      </c>
      <c r="AE15" s="409" t="s">
        <v>305</v>
      </c>
      <c r="AF15" s="409" t="s">
        <v>1014</v>
      </c>
      <c r="AG15" s="408" t="s">
        <v>287</v>
      </c>
      <c r="AH15" s="408" t="s">
        <v>287</v>
      </c>
      <c r="AI15" s="410" t="s">
        <v>287</v>
      </c>
      <c r="AJ15" s="408" t="s">
        <v>287</v>
      </c>
      <c r="AK15" s="408" t="s">
        <v>287</v>
      </c>
      <c r="AL15" s="408" t="s">
        <v>287</v>
      </c>
      <c r="AM15" s="408" t="s">
        <v>287</v>
      </c>
      <c r="AN15" s="408" t="s">
        <v>287</v>
      </c>
      <c r="AO15" s="410" t="s">
        <v>287</v>
      </c>
      <c r="AP15" s="408" t="s">
        <v>287</v>
      </c>
      <c r="AQ15" s="408" t="s">
        <v>287</v>
      </c>
      <c r="AR15" s="408" t="s">
        <v>287</v>
      </c>
      <c r="AS15" s="409" t="s">
        <v>896</v>
      </c>
      <c r="AT15" s="409" t="s">
        <v>873</v>
      </c>
      <c r="AU15" s="302">
        <v>0.99</v>
      </c>
      <c r="AV15" s="409" t="s">
        <v>874</v>
      </c>
      <c r="AW15" s="410" t="s">
        <v>875</v>
      </c>
      <c r="AX15" s="410">
        <v>0</v>
      </c>
      <c r="AY15" s="408" t="s">
        <v>287</v>
      </c>
      <c r="AZ15" s="408" t="s">
        <v>287</v>
      </c>
      <c r="BA15" s="408" t="s">
        <v>287</v>
      </c>
      <c r="BB15" s="408" t="s">
        <v>287</v>
      </c>
      <c r="BC15" s="408" t="s">
        <v>287</v>
      </c>
      <c r="BD15" s="408" t="s">
        <v>287</v>
      </c>
      <c r="BE15" s="408" t="s">
        <v>287</v>
      </c>
      <c r="BF15" s="408" t="s">
        <v>287</v>
      </c>
      <c r="BG15" s="408" t="s">
        <v>287</v>
      </c>
      <c r="BH15" s="408" t="s">
        <v>287</v>
      </c>
      <c r="BI15" s="408" t="s">
        <v>287</v>
      </c>
      <c r="BJ15" s="408" t="s">
        <v>287</v>
      </c>
      <c r="BK15" s="408" t="s">
        <v>287</v>
      </c>
      <c r="BL15" s="408" t="s">
        <v>287</v>
      </c>
      <c r="BM15" s="408" t="s">
        <v>287</v>
      </c>
      <c r="BN15" s="408" t="s">
        <v>287</v>
      </c>
      <c r="BO15" s="408" t="s">
        <v>287</v>
      </c>
      <c r="BP15" s="408" t="s">
        <v>287</v>
      </c>
      <c r="BQ15" s="408" t="s">
        <v>287</v>
      </c>
      <c r="BR15" s="409" t="s">
        <v>897</v>
      </c>
      <c r="BS15" s="409" t="s">
        <v>877</v>
      </c>
      <c r="BT15" s="411">
        <v>40935</v>
      </c>
      <c r="BU15" s="409" t="s">
        <v>878</v>
      </c>
      <c r="BV15" s="411">
        <v>40935</v>
      </c>
      <c r="BW15" s="302">
        <v>0.99</v>
      </c>
      <c r="BX15" s="411">
        <v>40935</v>
      </c>
      <c r="BY15" s="409" t="s">
        <v>879</v>
      </c>
      <c r="BZ15" s="411">
        <v>40935</v>
      </c>
      <c r="CA15" s="409" t="s">
        <v>287</v>
      </c>
      <c r="CB15" s="411" t="s">
        <v>287</v>
      </c>
      <c r="CC15" s="409" t="s">
        <v>874</v>
      </c>
      <c r="CD15" s="411">
        <v>40935</v>
      </c>
      <c r="CE15" s="409" t="s">
        <v>897</v>
      </c>
      <c r="CF15" s="409" t="s">
        <v>895</v>
      </c>
      <c r="CG15" s="411">
        <v>40935</v>
      </c>
      <c r="CH15" s="410" t="s">
        <v>287</v>
      </c>
      <c r="CI15" s="409" t="s">
        <v>1014</v>
      </c>
      <c r="CJ15" s="409" t="s">
        <v>880</v>
      </c>
      <c r="CK15" s="410" t="s">
        <v>287</v>
      </c>
      <c r="CL15" s="302" t="s">
        <v>287</v>
      </c>
      <c r="CM15" s="408" t="s">
        <v>287</v>
      </c>
      <c r="CN15" s="408" t="s">
        <v>287</v>
      </c>
      <c r="CO15" s="408" t="s">
        <v>287</v>
      </c>
      <c r="CP15" s="408" t="s">
        <v>287</v>
      </c>
      <c r="CQ15" s="408" t="s">
        <v>287</v>
      </c>
      <c r="CR15" s="409" t="s">
        <v>305</v>
      </c>
      <c r="CS15" s="408">
        <v>10000000</v>
      </c>
      <c r="CT15" s="408">
        <v>0</v>
      </c>
      <c r="CU15" s="408">
        <v>0</v>
      </c>
      <c r="CV15" s="408">
        <v>2191232011.9300003</v>
      </c>
      <c r="CW15" s="408">
        <v>0</v>
      </c>
      <c r="CX15" s="408">
        <v>191870000</v>
      </c>
      <c r="CY15" s="408">
        <v>0</v>
      </c>
      <c r="CZ15" s="408">
        <v>0</v>
      </c>
      <c r="DA15" s="409" t="s">
        <v>881</v>
      </c>
      <c r="DB15" s="409" t="s">
        <v>882</v>
      </c>
      <c r="DC15" s="408" t="s">
        <v>718</v>
      </c>
      <c r="DD15" s="408" t="s">
        <v>287</v>
      </c>
      <c r="DE15" s="410" t="s">
        <v>287</v>
      </c>
      <c r="DF15" s="408" t="s">
        <v>287</v>
      </c>
      <c r="DG15" s="408">
        <v>406000000</v>
      </c>
      <c r="DH15" s="408" t="s">
        <v>287</v>
      </c>
      <c r="DI15" s="410" t="s">
        <v>287</v>
      </c>
      <c r="DJ15" s="408" t="s">
        <v>287</v>
      </c>
      <c r="DK15" s="302" t="s">
        <v>287</v>
      </c>
      <c r="DL15" s="302" t="s">
        <v>287</v>
      </c>
      <c r="DM15" s="302" t="s">
        <v>287</v>
      </c>
      <c r="DN15" s="302" t="s">
        <v>287</v>
      </c>
      <c r="DO15" s="302" t="s">
        <v>287</v>
      </c>
      <c r="DP15" s="302" t="s">
        <v>287</v>
      </c>
      <c r="DQ15" s="409" t="s">
        <v>287</v>
      </c>
      <c r="DR15" s="409" t="s">
        <v>287</v>
      </c>
      <c r="DS15" s="409" t="s">
        <v>287</v>
      </c>
      <c r="DT15" s="409" t="s">
        <v>287</v>
      </c>
      <c r="DU15" s="409" t="s">
        <v>287</v>
      </c>
      <c r="DV15" s="302" t="s">
        <v>287</v>
      </c>
      <c r="DW15" s="302" t="s">
        <v>287</v>
      </c>
      <c r="DX15" s="302" t="s">
        <v>287</v>
      </c>
      <c r="DY15" s="302" t="s">
        <v>287</v>
      </c>
      <c r="DZ15" s="408">
        <v>29984915</v>
      </c>
      <c r="EA15" s="408">
        <v>11416062</v>
      </c>
      <c r="EB15" s="408">
        <v>35633817</v>
      </c>
      <c r="EC15" s="408">
        <v>22832123</v>
      </c>
      <c r="ED15" s="408">
        <v>9626021</v>
      </c>
      <c r="EE15" s="408">
        <v>1943390455</v>
      </c>
      <c r="EF15" s="408">
        <v>1913405540</v>
      </c>
      <c r="EG15" s="409" t="s">
        <v>883</v>
      </c>
      <c r="EH15" s="409" t="s">
        <v>287</v>
      </c>
      <c r="EI15" s="302">
        <v>0.68120000000000003</v>
      </c>
      <c r="EJ15" s="304">
        <v>0.25180000000000002</v>
      </c>
      <c r="EK15" s="408" t="s">
        <v>287</v>
      </c>
      <c r="EL15" s="408">
        <v>2289015496.6300001</v>
      </c>
      <c r="EM15" s="302">
        <v>0.99570000000000003</v>
      </c>
      <c r="EN15" s="302">
        <v>4.3E-3</v>
      </c>
      <c r="EO15" s="302" t="s">
        <v>287</v>
      </c>
      <c r="EP15" s="302" t="s">
        <v>287</v>
      </c>
      <c r="EQ15" s="302" t="s">
        <v>287</v>
      </c>
      <c r="ER15" s="302">
        <v>0.99570000000000003</v>
      </c>
      <c r="ES15" s="302" t="s">
        <v>287</v>
      </c>
      <c r="ET15" s="302" t="s">
        <v>287</v>
      </c>
      <c r="EU15" s="408" t="s">
        <v>287</v>
      </c>
      <c r="EV15" s="302" t="s">
        <v>287</v>
      </c>
      <c r="EW15" s="302" t="s">
        <v>287</v>
      </c>
      <c r="EX15" s="302" t="s">
        <v>287</v>
      </c>
      <c r="EY15" s="302" t="s">
        <v>287</v>
      </c>
      <c r="EZ15" s="302" t="s">
        <v>287</v>
      </c>
      <c r="FA15" s="302" t="s">
        <v>287</v>
      </c>
      <c r="FB15" s="408" t="s">
        <v>287</v>
      </c>
      <c r="FC15" s="409" t="s">
        <v>287</v>
      </c>
      <c r="FD15" s="409" t="s">
        <v>287</v>
      </c>
      <c r="FE15" s="410" t="s">
        <v>287</v>
      </c>
      <c r="FF15" s="302" t="s">
        <v>287</v>
      </c>
      <c r="FG15" s="408" t="s">
        <v>287</v>
      </c>
      <c r="FH15" s="408" t="s">
        <v>287</v>
      </c>
      <c r="FI15" s="408" t="s">
        <v>287</v>
      </c>
      <c r="FJ15" s="408" t="s">
        <v>287</v>
      </c>
      <c r="FK15" s="302">
        <v>0.998</v>
      </c>
      <c r="FL15" s="302">
        <v>1</v>
      </c>
      <c r="FM15" s="412">
        <v>0</v>
      </c>
      <c r="FN15" s="413">
        <v>0</v>
      </c>
      <c r="FO15" s="409" t="s">
        <v>1015</v>
      </c>
      <c r="FP15" s="410">
        <v>16</v>
      </c>
      <c r="FQ15" s="410">
        <v>1</v>
      </c>
      <c r="FR15" s="410">
        <v>25</v>
      </c>
      <c r="FS15" s="410" t="s">
        <v>287</v>
      </c>
      <c r="FT15" s="410" t="s">
        <v>287</v>
      </c>
      <c r="FU15" s="410" t="s">
        <v>287</v>
      </c>
      <c r="FV15" s="410" t="s">
        <v>287</v>
      </c>
      <c r="FW15" s="410" t="s">
        <v>287</v>
      </c>
      <c r="FX15" s="410" t="s">
        <v>287</v>
      </c>
      <c r="FY15" s="302">
        <v>0.1439</v>
      </c>
      <c r="FZ15" s="302">
        <v>0.33900000000000002</v>
      </c>
      <c r="GA15" s="302" t="s">
        <v>287</v>
      </c>
      <c r="GB15" s="302" t="s">
        <v>287</v>
      </c>
      <c r="GC15" s="302" t="s">
        <v>287</v>
      </c>
      <c r="GD15" s="302" t="s">
        <v>287</v>
      </c>
      <c r="GE15" s="302" t="s">
        <v>287</v>
      </c>
      <c r="GF15" s="302" t="s">
        <v>287</v>
      </c>
      <c r="GG15" s="302" t="s">
        <v>287</v>
      </c>
      <c r="GH15" s="302" t="s">
        <v>287</v>
      </c>
      <c r="GI15" s="302" t="s">
        <v>287</v>
      </c>
      <c r="GJ15" s="302" t="s">
        <v>287</v>
      </c>
      <c r="GK15" s="302">
        <v>0.46310000000000001</v>
      </c>
      <c r="GL15" s="302" t="s">
        <v>287</v>
      </c>
      <c r="GM15" s="302" t="s">
        <v>287</v>
      </c>
      <c r="GN15" s="410" t="s">
        <v>287</v>
      </c>
      <c r="GO15" s="410" t="s">
        <v>287</v>
      </c>
      <c r="GP15" s="302" t="s">
        <v>287</v>
      </c>
      <c r="GQ15" s="302" t="s">
        <v>287</v>
      </c>
      <c r="GR15" s="302" t="s">
        <v>287</v>
      </c>
      <c r="GS15" s="302" t="s">
        <v>287</v>
      </c>
      <c r="GT15" s="302" t="s">
        <v>287</v>
      </c>
      <c r="GU15" s="408" t="s">
        <v>287</v>
      </c>
      <c r="GV15" s="408" t="s">
        <v>287</v>
      </c>
      <c r="GW15" s="410" t="s">
        <v>287</v>
      </c>
      <c r="GX15" s="409" t="s">
        <v>287</v>
      </c>
      <c r="GY15" s="409" t="s">
        <v>287</v>
      </c>
      <c r="GZ15" s="410" t="s">
        <v>287</v>
      </c>
      <c r="HA15" s="302" t="s">
        <v>287</v>
      </c>
      <c r="HB15" s="408" t="s">
        <v>287</v>
      </c>
      <c r="HC15" s="409" t="s">
        <v>287</v>
      </c>
      <c r="HD15" s="408" t="s">
        <v>287</v>
      </c>
      <c r="HE15" s="409" t="s">
        <v>287</v>
      </c>
      <c r="HF15" s="302" t="s">
        <v>287</v>
      </c>
      <c r="HG15" s="302" t="s">
        <v>287</v>
      </c>
      <c r="HH15" s="410" t="s">
        <v>287</v>
      </c>
      <c r="HI15" s="408" t="s">
        <v>287</v>
      </c>
      <c r="HJ15" s="408" t="s">
        <v>287</v>
      </c>
      <c r="HK15" s="409" t="s">
        <v>287</v>
      </c>
      <c r="HL15" s="409" t="s">
        <v>287</v>
      </c>
      <c r="HM15" s="409" t="s">
        <v>287</v>
      </c>
      <c r="HN15" s="414" t="s">
        <v>287</v>
      </c>
      <c r="HO15" s="408" t="s">
        <v>287</v>
      </c>
      <c r="HQ15" s="270"/>
      <c r="HR15" s="270"/>
    </row>
    <row r="16" spans="1:226" ht="15" customHeight="1" x14ac:dyDescent="0.35">
      <c r="A16" s="299">
        <v>44561</v>
      </c>
      <c r="B16" s="303" t="s">
        <v>813</v>
      </c>
      <c r="C16" s="303" t="s">
        <v>1</v>
      </c>
      <c r="D16" s="303" t="s">
        <v>871</v>
      </c>
      <c r="E16" s="408">
        <v>10000000</v>
      </c>
      <c r="F16" s="408" t="s">
        <v>287</v>
      </c>
      <c r="G16" s="408" t="s">
        <v>287</v>
      </c>
      <c r="H16" s="408">
        <v>35000000</v>
      </c>
      <c r="I16" s="408">
        <v>43167161.189999998</v>
      </c>
      <c r="J16" s="408" t="s">
        <v>287</v>
      </c>
      <c r="K16" s="408" t="s">
        <v>287</v>
      </c>
      <c r="L16" s="408" t="s">
        <v>287</v>
      </c>
      <c r="M16" s="409" t="s">
        <v>287</v>
      </c>
      <c r="N16" s="408" t="s">
        <v>287</v>
      </c>
      <c r="O16" s="408" t="s">
        <v>287</v>
      </c>
      <c r="P16" s="408" t="s">
        <v>287</v>
      </c>
      <c r="Q16" s="408" t="s">
        <v>287</v>
      </c>
      <c r="R16" s="408" t="s">
        <v>287</v>
      </c>
      <c r="S16" s="408" t="s">
        <v>287</v>
      </c>
      <c r="T16" s="408" t="s">
        <v>287</v>
      </c>
      <c r="U16" s="408" t="s">
        <v>287</v>
      </c>
      <c r="V16" s="408" t="s">
        <v>287</v>
      </c>
      <c r="W16" s="408" t="s">
        <v>287</v>
      </c>
      <c r="X16" s="408" t="s">
        <v>287</v>
      </c>
      <c r="Y16" s="408" t="s">
        <v>287</v>
      </c>
      <c r="Z16" s="408" t="s">
        <v>287</v>
      </c>
      <c r="AA16" s="408" t="s">
        <v>287</v>
      </c>
      <c r="AB16" s="408" t="s">
        <v>287</v>
      </c>
      <c r="AC16" s="408" t="s">
        <v>287</v>
      </c>
      <c r="AD16" s="408" t="s">
        <v>287</v>
      </c>
      <c r="AE16" s="409" t="s">
        <v>305</v>
      </c>
      <c r="AF16" s="409" t="s">
        <v>1014</v>
      </c>
      <c r="AG16" s="408" t="s">
        <v>287</v>
      </c>
      <c r="AH16" s="408" t="s">
        <v>287</v>
      </c>
      <c r="AI16" s="410" t="s">
        <v>287</v>
      </c>
      <c r="AJ16" s="408" t="s">
        <v>287</v>
      </c>
      <c r="AK16" s="408" t="s">
        <v>287</v>
      </c>
      <c r="AL16" s="408" t="s">
        <v>287</v>
      </c>
      <c r="AM16" s="408" t="s">
        <v>287</v>
      </c>
      <c r="AN16" s="408" t="s">
        <v>287</v>
      </c>
      <c r="AO16" s="410" t="s">
        <v>287</v>
      </c>
      <c r="AP16" s="408" t="s">
        <v>287</v>
      </c>
      <c r="AQ16" s="408" t="s">
        <v>287</v>
      </c>
      <c r="AR16" s="408" t="s">
        <v>287</v>
      </c>
      <c r="AS16" s="409" t="s">
        <v>893</v>
      </c>
      <c r="AT16" s="409" t="s">
        <v>873</v>
      </c>
      <c r="AU16" s="302">
        <v>0.99</v>
      </c>
      <c r="AV16" s="409" t="s">
        <v>874</v>
      </c>
      <c r="AW16" s="410" t="s">
        <v>993</v>
      </c>
      <c r="AX16" s="410">
        <v>0</v>
      </c>
      <c r="AY16" s="408" t="s">
        <v>287</v>
      </c>
      <c r="AZ16" s="408" t="s">
        <v>287</v>
      </c>
      <c r="BA16" s="408" t="s">
        <v>287</v>
      </c>
      <c r="BB16" s="408" t="s">
        <v>287</v>
      </c>
      <c r="BC16" s="408" t="s">
        <v>287</v>
      </c>
      <c r="BD16" s="408" t="s">
        <v>287</v>
      </c>
      <c r="BE16" s="408" t="s">
        <v>287</v>
      </c>
      <c r="BF16" s="408" t="s">
        <v>287</v>
      </c>
      <c r="BG16" s="408" t="s">
        <v>287</v>
      </c>
      <c r="BH16" s="408" t="s">
        <v>287</v>
      </c>
      <c r="BI16" s="408" t="s">
        <v>287</v>
      </c>
      <c r="BJ16" s="408" t="s">
        <v>287</v>
      </c>
      <c r="BK16" s="408" t="s">
        <v>287</v>
      </c>
      <c r="BL16" s="408" t="s">
        <v>287</v>
      </c>
      <c r="BM16" s="408" t="s">
        <v>287</v>
      </c>
      <c r="BN16" s="408" t="s">
        <v>287</v>
      </c>
      <c r="BO16" s="408" t="s">
        <v>287</v>
      </c>
      <c r="BP16" s="408" t="s">
        <v>287</v>
      </c>
      <c r="BQ16" s="408" t="s">
        <v>287</v>
      </c>
      <c r="BR16" s="409" t="s">
        <v>994</v>
      </c>
      <c r="BS16" s="409" t="s">
        <v>995</v>
      </c>
      <c r="BT16" s="411">
        <v>44470</v>
      </c>
      <c r="BU16" s="409" t="s">
        <v>878</v>
      </c>
      <c r="BV16" s="411">
        <v>40935</v>
      </c>
      <c r="BW16" s="302">
        <v>0.99</v>
      </c>
      <c r="BX16" s="411">
        <v>40935</v>
      </c>
      <c r="BY16" s="409" t="s">
        <v>996</v>
      </c>
      <c r="BZ16" s="411">
        <v>44470</v>
      </c>
      <c r="CA16" s="409" t="s">
        <v>997</v>
      </c>
      <c r="CB16" s="411">
        <v>44441</v>
      </c>
      <c r="CC16" s="409" t="s">
        <v>998</v>
      </c>
      <c r="CD16" s="411">
        <v>44470</v>
      </c>
      <c r="CE16" s="409" t="s">
        <v>994</v>
      </c>
      <c r="CF16" s="409" t="s">
        <v>895</v>
      </c>
      <c r="CG16" s="411">
        <v>40935</v>
      </c>
      <c r="CH16" s="410" t="s">
        <v>287</v>
      </c>
      <c r="CI16" s="409" t="s">
        <v>1014</v>
      </c>
      <c r="CJ16" s="409" t="s">
        <v>880</v>
      </c>
      <c r="CK16" s="410" t="s">
        <v>287</v>
      </c>
      <c r="CL16" s="302" t="s">
        <v>287</v>
      </c>
      <c r="CM16" s="408" t="s">
        <v>287</v>
      </c>
      <c r="CN16" s="408" t="s">
        <v>287</v>
      </c>
      <c r="CO16" s="408" t="s">
        <v>287</v>
      </c>
      <c r="CP16" s="408" t="s">
        <v>287</v>
      </c>
      <c r="CQ16" s="408" t="s">
        <v>287</v>
      </c>
      <c r="CR16" s="409" t="s">
        <v>305</v>
      </c>
      <c r="CS16" s="408">
        <v>23113.17</v>
      </c>
      <c r="CT16" s="408">
        <v>0</v>
      </c>
      <c r="CU16" s="408">
        <v>0</v>
      </c>
      <c r="CV16" s="408">
        <v>3114286866.7600002</v>
      </c>
      <c r="CW16" s="408">
        <v>0</v>
      </c>
      <c r="CX16" s="408">
        <v>191650000</v>
      </c>
      <c r="CY16" s="408">
        <v>0</v>
      </c>
      <c r="CZ16" s="408">
        <v>0</v>
      </c>
      <c r="DA16" s="409" t="s">
        <v>881</v>
      </c>
      <c r="DB16" s="409" t="s">
        <v>882</v>
      </c>
      <c r="DC16" s="408" t="s">
        <v>718</v>
      </c>
      <c r="DD16" s="408" t="s">
        <v>287</v>
      </c>
      <c r="DE16" s="410" t="s">
        <v>287</v>
      </c>
      <c r="DF16" s="408" t="s">
        <v>287</v>
      </c>
      <c r="DG16" s="408">
        <v>406000000</v>
      </c>
      <c r="DH16" s="408" t="s">
        <v>287</v>
      </c>
      <c r="DI16" s="410" t="s">
        <v>287</v>
      </c>
      <c r="DJ16" s="408" t="s">
        <v>287</v>
      </c>
      <c r="DK16" s="302" t="s">
        <v>287</v>
      </c>
      <c r="DL16" s="302" t="s">
        <v>287</v>
      </c>
      <c r="DM16" s="302" t="s">
        <v>287</v>
      </c>
      <c r="DN16" s="302" t="s">
        <v>287</v>
      </c>
      <c r="DO16" s="302" t="s">
        <v>287</v>
      </c>
      <c r="DP16" s="302" t="s">
        <v>287</v>
      </c>
      <c r="DQ16" s="409" t="s">
        <v>287</v>
      </c>
      <c r="DR16" s="409" t="s">
        <v>287</v>
      </c>
      <c r="DS16" s="409" t="s">
        <v>287</v>
      </c>
      <c r="DT16" s="409" t="s">
        <v>287</v>
      </c>
      <c r="DU16" s="409" t="s">
        <v>287</v>
      </c>
      <c r="DV16" s="302" t="s">
        <v>287</v>
      </c>
      <c r="DW16" s="302" t="s">
        <v>287</v>
      </c>
      <c r="DX16" s="302" t="s">
        <v>287</v>
      </c>
      <c r="DY16" s="302" t="s">
        <v>287</v>
      </c>
      <c r="DZ16" s="408">
        <v>29984915</v>
      </c>
      <c r="EA16" s="408">
        <v>11416062</v>
      </c>
      <c r="EB16" s="408">
        <v>35633817</v>
      </c>
      <c r="EC16" s="408">
        <v>22832123</v>
      </c>
      <c r="ED16" s="408">
        <v>9626021</v>
      </c>
      <c r="EE16" s="408">
        <v>1943390455</v>
      </c>
      <c r="EF16" s="408">
        <v>1913405540</v>
      </c>
      <c r="EG16" s="409" t="s">
        <v>883</v>
      </c>
      <c r="EH16" s="409" t="s">
        <v>287</v>
      </c>
      <c r="EI16" s="302">
        <v>0.68120000000000003</v>
      </c>
      <c r="EJ16" s="304">
        <v>0.25180000000000002</v>
      </c>
      <c r="EK16" s="408" t="s">
        <v>287</v>
      </c>
      <c r="EL16" s="408">
        <v>3348903830.1200004</v>
      </c>
      <c r="EM16" s="302">
        <v>0.99990000000000001</v>
      </c>
      <c r="EN16" s="302">
        <v>1E-4</v>
      </c>
      <c r="EO16" s="302" t="s">
        <v>287</v>
      </c>
      <c r="EP16" s="302" t="s">
        <v>287</v>
      </c>
      <c r="EQ16" s="302" t="s">
        <v>287</v>
      </c>
      <c r="ER16" s="302">
        <v>0.99990000000000001</v>
      </c>
      <c r="ES16" s="302" t="s">
        <v>287</v>
      </c>
      <c r="ET16" s="302" t="s">
        <v>287</v>
      </c>
      <c r="EU16" s="408" t="s">
        <v>287</v>
      </c>
      <c r="EV16" s="302" t="s">
        <v>287</v>
      </c>
      <c r="EW16" s="302" t="s">
        <v>287</v>
      </c>
      <c r="EX16" s="302" t="s">
        <v>287</v>
      </c>
      <c r="EY16" s="302" t="s">
        <v>287</v>
      </c>
      <c r="EZ16" s="302" t="s">
        <v>287</v>
      </c>
      <c r="FA16" s="302" t="s">
        <v>287</v>
      </c>
      <c r="FB16" s="408" t="s">
        <v>287</v>
      </c>
      <c r="FC16" s="409" t="s">
        <v>287</v>
      </c>
      <c r="FD16" s="409" t="s">
        <v>287</v>
      </c>
      <c r="FE16" s="410" t="s">
        <v>287</v>
      </c>
      <c r="FF16" s="302" t="s">
        <v>287</v>
      </c>
      <c r="FG16" s="408" t="s">
        <v>287</v>
      </c>
      <c r="FH16" s="408" t="s">
        <v>287</v>
      </c>
      <c r="FI16" s="408" t="s">
        <v>287</v>
      </c>
      <c r="FJ16" s="408" t="s">
        <v>287</v>
      </c>
      <c r="FK16" s="302">
        <v>0.998</v>
      </c>
      <c r="FL16" s="302">
        <v>1</v>
      </c>
      <c r="FM16" s="412">
        <v>0</v>
      </c>
      <c r="FN16" s="413">
        <v>0</v>
      </c>
      <c r="FO16" s="409" t="s">
        <v>1015</v>
      </c>
      <c r="FP16" s="410">
        <v>16</v>
      </c>
      <c r="FQ16" s="410">
        <v>1</v>
      </c>
      <c r="FR16" s="410">
        <v>28</v>
      </c>
      <c r="FS16" s="410" t="s">
        <v>287</v>
      </c>
      <c r="FT16" s="410" t="s">
        <v>287</v>
      </c>
      <c r="FU16" s="410" t="s">
        <v>287</v>
      </c>
      <c r="FV16" s="410" t="s">
        <v>287</v>
      </c>
      <c r="FW16" s="410" t="s">
        <v>287</v>
      </c>
      <c r="FX16" s="410" t="s">
        <v>287</v>
      </c>
      <c r="FY16" s="302">
        <v>0.1283</v>
      </c>
      <c r="FZ16" s="302">
        <v>0.2863</v>
      </c>
      <c r="GA16" s="302" t="s">
        <v>287</v>
      </c>
      <c r="GB16" s="302" t="s">
        <v>287</v>
      </c>
      <c r="GC16" s="302" t="s">
        <v>287</v>
      </c>
      <c r="GD16" s="302" t="s">
        <v>287</v>
      </c>
      <c r="GE16" s="302" t="s">
        <v>287</v>
      </c>
      <c r="GF16" s="302" t="s">
        <v>287</v>
      </c>
      <c r="GG16" s="302" t="s">
        <v>287</v>
      </c>
      <c r="GH16" s="302" t="s">
        <v>287</v>
      </c>
      <c r="GI16" s="302" t="s">
        <v>287</v>
      </c>
      <c r="GJ16" s="302" t="s">
        <v>287</v>
      </c>
      <c r="GK16" s="302">
        <v>0.46529999999999999</v>
      </c>
      <c r="GL16" s="302" t="s">
        <v>287</v>
      </c>
      <c r="GM16" s="302" t="s">
        <v>287</v>
      </c>
      <c r="GN16" s="410" t="s">
        <v>287</v>
      </c>
      <c r="GO16" s="410" t="s">
        <v>287</v>
      </c>
      <c r="GP16" s="302" t="s">
        <v>287</v>
      </c>
      <c r="GQ16" s="302" t="s">
        <v>287</v>
      </c>
      <c r="GR16" s="302" t="s">
        <v>287</v>
      </c>
      <c r="GS16" s="302" t="s">
        <v>287</v>
      </c>
      <c r="GT16" s="302" t="s">
        <v>287</v>
      </c>
      <c r="GU16" s="408" t="s">
        <v>287</v>
      </c>
      <c r="GV16" s="408" t="s">
        <v>287</v>
      </c>
      <c r="GW16" s="410" t="s">
        <v>287</v>
      </c>
      <c r="GX16" s="409" t="s">
        <v>287</v>
      </c>
      <c r="GY16" s="409" t="s">
        <v>287</v>
      </c>
      <c r="GZ16" s="410" t="s">
        <v>287</v>
      </c>
      <c r="HA16" s="302" t="s">
        <v>287</v>
      </c>
      <c r="HB16" s="408" t="s">
        <v>287</v>
      </c>
      <c r="HC16" s="409" t="s">
        <v>287</v>
      </c>
      <c r="HD16" s="408" t="s">
        <v>287</v>
      </c>
      <c r="HE16" s="409" t="s">
        <v>287</v>
      </c>
      <c r="HF16" s="302" t="s">
        <v>287</v>
      </c>
      <c r="HG16" s="302" t="s">
        <v>287</v>
      </c>
      <c r="HH16" s="410" t="s">
        <v>287</v>
      </c>
      <c r="HI16" s="408" t="s">
        <v>287</v>
      </c>
      <c r="HJ16" s="408" t="s">
        <v>287</v>
      </c>
      <c r="HK16" s="409" t="s">
        <v>287</v>
      </c>
      <c r="HL16" s="409" t="s">
        <v>287</v>
      </c>
      <c r="HM16" s="409" t="s">
        <v>287</v>
      </c>
      <c r="HN16" s="414" t="s">
        <v>287</v>
      </c>
      <c r="HO16" s="408" t="s">
        <v>287</v>
      </c>
      <c r="HQ16" s="270"/>
      <c r="HR16" s="270"/>
    </row>
    <row r="17" spans="1:226" x14ac:dyDescent="0.35">
      <c r="A17" s="299">
        <v>44651</v>
      </c>
      <c r="B17" s="303" t="s">
        <v>813</v>
      </c>
      <c r="C17" s="303" t="s">
        <v>1</v>
      </c>
      <c r="D17" s="303" t="s">
        <v>871</v>
      </c>
      <c r="E17" s="408">
        <v>10000000</v>
      </c>
      <c r="F17" s="408" t="s">
        <v>287</v>
      </c>
      <c r="G17" s="408" t="s">
        <v>287</v>
      </c>
      <c r="H17" s="408">
        <v>29825000</v>
      </c>
      <c r="I17" s="408">
        <v>44134857.93</v>
      </c>
      <c r="J17" s="408" t="s">
        <v>287</v>
      </c>
      <c r="K17" s="408" t="s">
        <v>287</v>
      </c>
      <c r="L17" s="408" t="s">
        <v>287</v>
      </c>
      <c r="M17" s="409" t="s">
        <v>287</v>
      </c>
      <c r="N17" s="408" t="s">
        <v>287</v>
      </c>
      <c r="O17" s="408" t="s">
        <v>287</v>
      </c>
      <c r="P17" s="408" t="s">
        <v>287</v>
      </c>
      <c r="Q17" s="408" t="s">
        <v>287</v>
      </c>
      <c r="R17" s="408" t="s">
        <v>287</v>
      </c>
      <c r="S17" s="408">
        <v>4901495528.9400005</v>
      </c>
      <c r="T17" s="408" t="s">
        <v>287</v>
      </c>
      <c r="U17" s="408" t="s">
        <v>287</v>
      </c>
      <c r="V17" s="408" t="s">
        <v>287</v>
      </c>
      <c r="W17" s="408" t="s">
        <v>287</v>
      </c>
      <c r="X17" s="408" t="s">
        <v>287</v>
      </c>
      <c r="Y17" s="408" t="s">
        <v>287</v>
      </c>
      <c r="Z17" s="408" t="s">
        <v>287</v>
      </c>
      <c r="AA17" s="408" t="s">
        <v>287</v>
      </c>
      <c r="AB17" s="408" t="s">
        <v>287</v>
      </c>
      <c r="AC17" s="408" t="s">
        <v>287</v>
      </c>
      <c r="AD17" s="408">
        <v>44134857.93</v>
      </c>
      <c r="AE17" s="409" t="s">
        <v>305</v>
      </c>
      <c r="AF17" s="409" t="s">
        <v>874</v>
      </c>
      <c r="AG17" s="408">
        <v>98278809.610000014</v>
      </c>
      <c r="AH17" s="408">
        <v>24027779.699999999</v>
      </c>
      <c r="AI17" s="410">
        <v>2</v>
      </c>
      <c r="AJ17" s="408">
        <v>58453809.610000014</v>
      </c>
      <c r="AK17" s="408">
        <v>41728607.659999996</v>
      </c>
      <c r="AL17" s="408">
        <v>19399567.329999998</v>
      </c>
      <c r="AM17" s="408">
        <v>98278809.610000014</v>
      </c>
      <c r="AN17" s="408">
        <v>30260843.93</v>
      </c>
      <c r="AO17" s="410">
        <v>7</v>
      </c>
      <c r="AP17" s="408">
        <v>58453809.610000014</v>
      </c>
      <c r="AQ17" s="408">
        <v>42118982.659999996</v>
      </c>
      <c r="AR17" s="408">
        <v>24552992.329999998</v>
      </c>
      <c r="AS17" s="409" t="s">
        <v>1075</v>
      </c>
      <c r="AT17" s="409" t="s">
        <v>873</v>
      </c>
      <c r="AU17" s="302">
        <v>0.99</v>
      </c>
      <c r="AV17" s="409" t="s">
        <v>874</v>
      </c>
      <c r="AW17" s="410" t="s">
        <v>996</v>
      </c>
      <c r="AX17" s="410">
        <v>0</v>
      </c>
      <c r="AY17" s="408">
        <v>242525354.44999999</v>
      </c>
      <c r="AZ17" s="408">
        <v>2531858449.8000002</v>
      </c>
      <c r="BA17" s="408" t="s">
        <v>287</v>
      </c>
      <c r="BB17" s="408">
        <v>2774383804.25</v>
      </c>
      <c r="BC17" s="408" t="s">
        <v>287</v>
      </c>
      <c r="BD17" s="408" t="s">
        <v>287</v>
      </c>
      <c r="BE17" s="408" t="s">
        <v>287</v>
      </c>
      <c r="BF17" s="408">
        <v>4523633170.2699995</v>
      </c>
      <c r="BG17" s="408" t="s">
        <v>287</v>
      </c>
      <c r="BH17" s="408" t="s">
        <v>287</v>
      </c>
      <c r="BI17" s="408" t="s">
        <v>287</v>
      </c>
      <c r="BJ17" s="408" t="s">
        <v>287</v>
      </c>
      <c r="BK17" s="408" t="s">
        <v>287</v>
      </c>
      <c r="BL17" s="408" t="s">
        <v>287</v>
      </c>
      <c r="BM17" s="408" t="s">
        <v>287</v>
      </c>
      <c r="BN17" s="408" t="s">
        <v>287</v>
      </c>
      <c r="BO17" s="408" t="s">
        <v>287</v>
      </c>
      <c r="BP17" s="408" t="s">
        <v>287</v>
      </c>
      <c r="BQ17" s="408" t="s">
        <v>287</v>
      </c>
      <c r="BR17" s="409" t="s">
        <v>1017</v>
      </c>
      <c r="BS17" s="409" t="s">
        <v>1073</v>
      </c>
      <c r="BT17" s="411">
        <v>44470</v>
      </c>
      <c r="BU17" s="409" t="s">
        <v>878</v>
      </c>
      <c r="BV17" s="411">
        <v>40935</v>
      </c>
      <c r="BW17" s="302">
        <v>0.99</v>
      </c>
      <c r="BX17" s="411">
        <v>40935</v>
      </c>
      <c r="BY17" s="409" t="s">
        <v>996</v>
      </c>
      <c r="BZ17" s="411">
        <v>44470</v>
      </c>
      <c r="CA17" s="409" t="s">
        <v>997</v>
      </c>
      <c r="CB17" s="411">
        <v>44470</v>
      </c>
      <c r="CC17" s="409" t="s">
        <v>1018</v>
      </c>
      <c r="CD17" s="411">
        <v>44470</v>
      </c>
      <c r="CE17" s="409" t="s">
        <v>1017</v>
      </c>
      <c r="CF17" s="409" t="s">
        <v>895</v>
      </c>
      <c r="CG17" s="411">
        <v>43556</v>
      </c>
      <c r="CH17" s="410">
        <v>3043</v>
      </c>
      <c r="CI17" s="409" t="s">
        <v>1014</v>
      </c>
      <c r="CJ17" s="409" t="s">
        <v>1021</v>
      </c>
      <c r="CK17" s="410">
        <v>388125</v>
      </c>
      <c r="CL17" s="302">
        <v>0.99219999999999997</v>
      </c>
      <c r="CM17" s="408">
        <v>113182325</v>
      </c>
      <c r="CN17" s="408">
        <v>8156.85</v>
      </c>
      <c r="CO17" s="408" t="s">
        <v>287</v>
      </c>
      <c r="CP17" s="408" t="s">
        <v>287</v>
      </c>
      <c r="CQ17" s="408" t="s">
        <v>287</v>
      </c>
      <c r="CR17" s="409" t="s">
        <v>305</v>
      </c>
      <c r="CS17" s="408">
        <v>0</v>
      </c>
      <c r="CT17" s="408" t="s">
        <v>287</v>
      </c>
      <c r="CU17" s="408">
        <v>0</v>
      </c>
      <c r="CV17" s="408">
        <v>4901495528.9400005</v>
      </c>
      <c r="CW17" s="408">
        <v>0</v>
      </c>
      <c r="CX17" s="408">
        <v>192060000</v>
      </c>
      <c r="CY17" s="408">
        <v>0</v>
      </c>
      <c r="CZ17" s="408">
        <v>0</v>
      </c>
      <c r="DA17" s="409" t="s">
        <v>881</v>
      </c>
      <c r="DB17" s="409" t="s">
        <v>882</v>
      </c>
      <c r="DC17" s="408" t="s">
        <v>287</v>
      </c>
      <c r="DD17" s="408">
        <v>640348661.20000005</v>
      </c>
      <c r="DE17" s="410">
        <v>0</v>
      </c>
      <c r="DF17" s="408">
        <v>0</v>
      </c>
      <c r="DG17" s="408">
        <v>248773192</v>
      </c>
      <c r="DH17" s="408" t="s">
        <v>287</v>
      </c>
      <c r="DI17" s="410" t="s">
        <v>287</v>
      </c>
      <c r="DJ17" s="408" t="s">
        <v>287</v>
      </c>
      <c r="DK17" s="302" t="s">
        <v>287</v>
      </c>
      <c r="DL17" s="302" t="s">
        <v>287</v>
      </c>
      <c r="DM17" s="302" t="s">
        <v>287</v>
      </c>
      <c r="DN17" s="302" t="s">
        <v>287</v>
      </c>
      <c r="DO17" s="302" t="s">
        <v>287</v>
      </c>
      <c r="DP17" s="302" t="s">
        <v>287</v>
      </c>
      <c r="DQ17" s="409" t="s">
        <v>287</v>
      </c>
      <c r="DR17" s="409" t="s">
        <v>287</v>
      </c>
      <c r="DS17" s="409" t="s">
        <v>287</v>
      </c>
      <c r="DT17" s="409" t="s">
        <v>287</v>
      </c>
      <c r="DU17" s="409" t="s">
        <v>287</v>
      </c>
      <c r="DV17" s="302" t="s">
        <v>287</v>
      </c>
      <c r="DW17" s="302" t="s">
        <v>287</v>
      </c>
      <c r="DX17" s="302" t="s">
        <v>287</v>
      </c>
      <c r="DY17" s="302" t="s">
        <v>287</v>
      </c>
      <c r="DZ17" s="408">
        <v>34184878</v>
      </c>
      <c r="EA17" s="408">
        <v>11552795</v>
      </c>
      <c r="EB17" s="408">
        <v>34440826</v>
      </c>
      <c r="EC17" s="408">
        <v>23105589</v>
      </c>
      <c r="ED17" s="408">
        <v>8699963</v>
      </c>
      <c r="EE17" s="408">
        <v>3160139619</v>
      </c>
      <c r="EF17" s="408">
        <v>3125954741</v>
      </c>
      <c r="EG17" s="409" t="s">
        <v>883</v>
      </c>
      <c r="EH17" s="409" t="s">
        <v>287</v>
      </c>
      <c r="EI17" s="302">
        <v>0.70230000000000004</v>
      </c>
      <c r="EJ17" s="435">
        <v>0.2167</v>
      </c>
      <c r="EK17" s="408" t="s">
        <v>287</v>
      </c>
      <c r="EL17" s="408">
        <v>4972751908.0699997</v>
      </c>
      <c r="EM17" s="302">
        <v>1</v>
      </c>
      <c r="EN17" s="302">
        <v>0</v>
      </c>
      <c r="EO17" s="302" t="s">
        <v>287</v>
      </c>
      <c r="EP17" s="302" t="s">
        <v>287</v>
      </c>
      <c r="EQ17" s="302" t="s">
        <v>287</v>
      </c>
      <c r="ER17" s="302">
        <v>1</v>
      </c>
      <c r="ES17" s="302" t="s">
        <v>287</v>
      </c>
      <c r="ET17" s="455">
        <v>0.95389999999999997</v>
      </c>
      <c r="EU17" s="408" t="s">
        <v>287</v>
      </c>
      <c r="EV17" s="302" t="s">
        <v>287</v>
      </c>
      <c r="EW17" s="302" t="s">
        <v>287</v>
      </c>
      <c r="EX17" s="302" t="s">
        <v>287</v>
      </c>
      <c r="EY17" s="302" t="s">
        <v>287</v>
      </c>
      <c r="EZ17" s="302" t="s">
        <v>287</v>
      </c>
      <c r="FA17" s="455">
        <v>0</v>
      </c>
      <c r="FB17" s="408" t="s">
        <v>287</v>
      </c>
      <c r="FC17" s="409" t="s">
        <v>287</v>
      </c>
      <c r="FD17" s="409" t="s">
        <v>287</v>
      </c>
      <c r="FE17" s="410" t="s">
        <v>287</v>
      </c>
      <c r="FF17" s="302" t="s">
        <v>287</v>
      </c>
      <c r="FG17" s="408" t="s">
        <v>287</v>
      </c>
      <c r="FH17" s="408" t="s">
        <v>287</v>
      </c>
      <c r="FI17" s="408" t="s">
        <v>287</v>
      </c>
      <c r="FJ17" s="408" t="s">
        <v>287</v>
      </c>
      <c r="FK17" s="302">
        <v>0.998</v>
      </c>
      <c r="FL17" s="302">
        <v>1</v>
      </c>
      <c r="FM17" s="412" t="s">
        <v>905</v>
      </c>
      <c r="FN17" s="413">
        <v>0</v>
      </c>
      <c r="FO17" s="409" t="s">
        <v>1015</v>
      </c>
      <c r="FP17" s="410">
        <v>16</v>
      </c>
      <c r="FQ17" s="410">
        <v>1</v>
      </c>
      <c r="FR17" s="410" t="s">
        <v>287</v>
      </c>
      <c r="FS17" s="410" t="s">
        <v>287</v>
      </c>
      <c r="FT17" s="410" t="s">
        <v>287</v>
      </c>
      <c r="FU17" s="410" t="s">
        <v>287</v>
      </c>
      <c r="FV17" s="410" t="s">
        <v>287</v>
      </c>
      <c r="FW17" s="410" t="s">
        <v>287</v>
      </c>
      <c r="FX17" s="410" t="s">
        <v>287</v>
      </c>
      <c r="FY17" s="435">
        <v>0.1293</v>
      </c>
      <c r="FZ17" s="435">
        <v>0.32419999999999999</v>
      </c>
      <c r="GA17" s="302" t="s">
        <v>287</v>
      </c>
      <c r="GB17" s="302" t="s">
        <v>287</v>
      </c>
      <c r="GC17" s="302" t="s">
        <v>287</v>
      </c>
      <c r="GD17" s="302" t="s">
        <v>287</v>
      </c>
      <c r="GE17" s="302">
        <v>0.62319999999999998</v>
      </c>
      <c r="GF17" s="302">
        <v>0.64390000000000003</v>
      </c>
      <c r="GG17" s="302" t="s">
        <v>287</v>
      </c>
      <c r="GH17" s="302" t="s">
        <v>287</v>
      </c>
      <c r="GI17" s="302" t="s">
        <v>287</v>
      </c>
      <c r="GJ17" s="302" t="s">
        <v>287</v>
      </c>
      <c r="GK17" s="302">
        <v>0.37859999999999999</v>
      </c>
      <c r="GL17" s="302" t="s">
        <v>287</v>
      </c>
      <c r="GM17" s="302" t="s">
        <v>287</v>
      </c>
      <c r="GN17" s="410" t="s">
        <v>287</v>
      </c>
      <c r="GO17" s="410" t="s">
        <v>287</v>
      </c>
      <c r="GP17" s="302" t="s">
        <v>287</v>
      </c>
      <c r="GQ17" s="302" t="s">
        <v>287</v>
      </c>
      <c r="GR17" s="302" t="s">
        <v>287</v>
      </c>
      <c r="GS17" s="302" t="s">
        <v>287</v>
      </c>
      <c r="GT17" s="408" t="s">
        <v>287</v>
      </c>
      <c r="GU17" s="408" t="s">
        <v>287</v>
      </c>
      <c r="GV17" s="408" t="s">
        <v>287</v>
      </c>
      <c r="GW17" s="408" t="s">
        <v>287</v>
      </c>
      <c r="GX17" s="408" t="s">
        <v>287</v>
      </c>
      <c r="GY17" s="408" t="s">
        <v>287</v>
      </c>
      <c r="GZ17" s="408" t="s">
        <v>287</v>
      </c>
      <c r="HA17" s="408" t="s">
        <v>287</v>
      </c>
      <c r="HB17" s="408" t="s">
        <v>287</v>
      </c>
      <c r="HC17" s="408" t="s">
        <v>287</v>
      </c>
      <c r="HD17" s="408" t="s">
        <v>287</v>
      </c>
      <c r="HE17" s="408" t="s">
        <v>287</v>
      </c>
      <c r="HF17" s="408" t="s">
        <v>287</v>
      </c>
      <c r="HG17" s="408" t="s">
        <v>287</v>
      </c>
      <c r="HH17" s="408" t="s">
        <v>287</v>
      </c>
      <c r="HI17" s="408" t="s">
        <v>287</v>
      </c>
      <c r="HJ17" s="408" t="s">
        <v>287</v>
      </c>
      <c r="HK17" s="408" t="s">
        <v>287</v>
      </c>
      <c r="HL17" s="408" t="s">
        <v>287</v>
      </c>
      <c r="HM17" s="408" t="s">
        <v>287</v>
      </c>
      <c r="HN17" s="408" t="s">
        <v>287</v>
      </c>
      <c r="HO17" s="408" t="s">
        <v>287</v>
      </c>
      <c r="HQ17" s="270"/>
      <c r="HR17" s="270"/>
    </row>
    <row r="18" spans="1:226" x14ac:dyDescent="0.35">
      <c r="A18" s="299">
        <v>44742</v>
      </c>
      <c r="B18" s="303" t="s">
        <v>813</v>
      </c>
      <c r="C18" s="303" t="s">
        <v>1</v>
      </c>
      <c r="D18" s="303" t="s">
        <v>871</v>
      </c>
      <c r="E18" s="408">
        <v>10000000</v>
      </c>
      <c r="F18" s="408" t="s">
        <v>287</v>
      </c>
      <c r="G18" s="408" t="s">
        <v>287</v>
      </c>
      <c r="H18" s="408">
        <v>29825000</v>
      </c>
      <c r="I18" s="408">
        <v>44333344.659999996</v>
      </c>
      <c r="J18" s="408" t="s">
        <v>287</v>
      </c>
      <c r="K18" s="408" t="s">
        <v>287</v>
      </c>
      <c r="L18" s="408" t="s">
        <v>287</v>
      </c>
      <c r="M18" s="408" t="s">
        <v>287</v>
      </c>
      <c r="N18" s="408" t="s">
        <v>287</v>
      </c>
      <c r="O18" s="408" t="s">
        <v>287</v>
      </c>
      <c r="P18" s="408" t="s">
        <v>287</v>
      </c>
      <c r="Q18" s="408" t="s">
        <v>287</v>
      </c>
      <c r="R18" s="408" t="s">
        <v>287</v>
      </c>
      <c r="S18" s="408">
        <v>4303959366.1899996</v>
      </c>
      <c r="T18" s="408" t="s">
        <v>287</v>
      </c>
      <c r="U18" s="408" t="s">
        <v>287</v>
      </c>
      <c r="V18" s="408" t="s">
        <v>287</v>
      </c>
      <c r="W18" s="408" t="s">
        <v>287</v>
      </c>
      <c r="X18" s="408" t="s">
        <v>287</v>
      </c>
      <c r="Y18" s="408" t="s">
        <v>287</v>
      </c>
      <c r="Z18" s="408" t="s">
        <v>287</v>
      </c>
      <c r="AA18" s="408" t="s">
        <v>287</v>
      </c>
      <c r="AB18" s="408" t="s">
        <v>287</v>
      </c>
      <c r="AC18" s="408" t="s">
        <v>287</v>
      </c>
      <c r="AD18" s="408">
        <v>44299821.090000004</v>
      </c>
      <c r="AE18" s="408" t="s">
        <v>305</v>
      </c>
      <c r="AF18" s="408" t="s">
        <v>874</v>
      </c>
      <c r="AG18" s="408">
        <v>98278809.610000014</v>
      </c>
      <c r="AH18" s="408">
        <v>23866509.079999998</v>
      </c>
      <c r="AI18" s="410">
        <v>3</v>
      </c>
      <c r="AJ18" s="408">
        <v>58453809.610000014</v>
      </c>
      <c r="AK18" s="408">
        <v>41728607.659999996</v>
      </c>
      <c r="AL18" s="408">
        <v>24064090.93</v>
      </c>
      <c r="AM18" s="462">
        <v>98278809.610000014</v>
      </c>
      <c r="AN18" s="462">
        <v>28906676.27</v>
      </c>
      <c r="AO18" s="463">
        <v>6</v>
      </c>
      <c r="AP18" s="462">
        <v>58453809.610000014</v>
      </c>
      <c r="AQ18" s="462">
        <v>42118982.659999996</v>
      </c>
      <c r="AR18" s="462">
        <v>31677879.129999999</v>
      </c>
      <c r="AS18" s="300" t="s">
        <v>1075</v>
      </c>
      <c r="AT18" s="300" t="s">
        <v>873</v>
      </c>
      <c r="AU18" s="464">
        <v>0.99</v>
      </c>
      <c r="AV18" s="300" t="s">
        <v>874</v>
      </c>
      <c r="AW18" s="463" t="s">
        <v>996</v>
      </c>
      <c r="AX18" s="463">
        <v>0</v>
      </c>
      <c r="AY18" s="462">
        <v>211804606.66999999</v>
      </c>
      <c r="AZ18" s="462">
        <v>2829187106</v>
      </c>
      <c r="BA18" s="462" t="s">
        <v>287</v>
      </c>
      <c r="BB18" s="462">
        <v>3040991712.6700001</v>
      </c>
      <c r="BC18" s="462" t="s">
        <v>287</v>
      </c>
      <c r="BD18" s="462" t="s">
        <v>287</v>
      </c>
      <c r="BE18" s="462" t="s">
        <v>287</v>
      </c>
      <c r="BF18" s="462">
        <v>4004499464.9899998</v>
      </c>
      <c r="BG18" s="462" t="s">
        <v>287</v>
      </c>
      <c r="BH18" s="462" t="s">
        <v>287</v>
      </c>
      <c r="BI18" s="462" t="s">
        <v>287</v>
      </c>
      <c r="BJ18" s="462" t="s">
        <v>287</v>
      </c>
      <c r="BK18" s="462" t="s">
        <v>287</v>
      </c>
      <c r="BL18" s="462" t="s">
        <v>287</v>
      </c>
      <c r="BM18" s="462" t="s">
        <v>287</v>
      </c>
      <c r="BN18" s="462" t="s">
        <v>287</v>
      </c>
      <c r="BO18" s="462" t="s">
        <v>287</v>
      </c>
      <c r="BP18" s="462" t="s">
        <v>287</v>
      </c>
      <c r="BQ18" s="462" t="s">
        <v>287</v>
      </c>
      <c r="BR18" t="s">
        <v>1017</v>
      </c>
      <c r="BS18" t="s">
        <v>1073</v>
      </c>
      <c r="BT18" s="465">
        <v>44470</v>
      </c>
      <c r="BU18" t="s">
        <v>878</v>
      </c>
      <c r="BV18" s="465">
        <v>40935</v>
      </c>
      <c r="BW18" s="464">
        <v>0.99</v>
      </c>
      <c r="BX18" s="465">
        <v>40935</v>
      </c>
      <c r="BY18" t="s">
        <v>996</v>
      </c>
      <c r="BZ18" s="465">
        <v>44470</v>
      </c>
      <c r="CA18" t="s">
        <v>997</v>
      </c>
      <c r="CB18" s="465">
        <v>44470</v>
      </c>
      <c r="CC18" t="s">
        <v>1018</v>
      </c>
      <c r="CD18" s="465">
        <v>44470</v>
      </c>
      <c r="CE18" s="465" t="s">
        <v>1017</v>
      </c>
      <c r="CF18" s="465" t="s">
        <v>895</v>
      </c>
      <c r="CG18" s="465">
        <v>43556</v>
      </c>
      <c r="CH18" s="463">
        <v>3194</v>
      </c>
      <c r="CI18" s="463" t="s">
        <v>1014</v>
      </c>
      <c r="CJ18" s="463" t="s">
        <v>1021</v>
      </c>
      <c r="CK18" s="463">
        <v>380093</v>
      </c>
      <c r="CL18" s="464">
        <v>0.99160000000000004</v>
      </c>
      <c r="CM18" s="462">
        <v>113182325</v>
      </c>
      <c r="CN18" s="462">
        <v>925317.12</v>
      </c>
      <c r="CO18" s="462" t="s">
        <v>287</v>
      </c>
      <c r="CP18" s="462" t="s">
        <v>287</v>
      </c>
      <c r="CQ18" s="462" t="s">
        <v>287</v>
      </c>
      <c r="CR18" s="462" t="s">
        <v>305</v>
      </c>
      <c r="CS18" s="462">
        <v>0</v>
      </c>
      <c r="CT18" s="462" t="s">
        <v>287</v>
      </c>
      <c r="CU18" s="462">
        <v>0</v>
      </c>
      <c r="CV18" s="462">
        <v>4303959366.1899996</v>
      </c>
      <c r="CW18" s="462">
        <v>0</v>
      </c>
      <c r="CX18" s="462">
        <v>194080000</v>
      </c>
      <c r="CY18" s="462">
        <v>0</v>
      </c>
      <c r="CZ18" s="462">
        <v>0</v>
      </c>
      <c r="DA18" t="s">
        <v>881</v>
      </c>
      <c r="DB18" t="s">
        <v>882</v>
      </c>
      <c r="DC18" s="462" t="s">
        <v>287</v>
      </c>
      <c r="DD18" s="462">
        <v>811824266.38</v>
      </c>
      <c r="DE18" s="463">
        <v>0</v>
      </c>
      <c r="DF18" s="462">
        <v>0</v>
      </c>
      <c r="DG18" s="462">
        <v>386259966</v>
      </c>
      <c r="DH18" s="462" t="s">
        <v>287</v>
      </c>
      <c r="DI18" s="463" t="s">
        <v>287</v>
      </c>
      <c r="DJ18" s="462" t="s">
        <v>287</v>
      </c>
      <c r="DK18" s="464" t="s">
        <v>287</v>
      </c>
      <c r="DL18" s="464" t="s">
        <v>287</v>
      </c>
      <c r="DM18" s="464" t="s">
        <v>287</v>
      </c>
      <c r="DN18" s="464" t="s">
        <v>287</v>
      </c>
      <c r="DO18" s="464" t="s">
        <v>287</v>
      </c>
      <c r="DP18" s="464" t="s">
        <v>287</v>
      </c>
      <c r="DQ18" s="466" t="s">
        <v>287</v>
      </c>
      <c r="DR18" s="466" t="s">
        <v>287</v>
      </c>
      <c r="DS18" s="466" t="s">
        <v>287</v>
      </c>
      <c r="DT18" s="466" t="s">
        <v>287</v>
      </c>
      <c r="DU18" s="466" t="s">
        <v>287</v>
      </c>
      <c r="DV18" s="466" t="s">
        <v>287</v>
      </c>
      <c r="DW18" s="466" t="s">
        <v>287</v>
      </c>
      <c r="DX18" s="466" t="s">
        <v>287</v>
      </c>
      <c r="DY18" s="466" t="s">
        <v>287</v>
      </c>
      <c r="DZ18" s="462">
        <v>34184878</v>
      </c>
      <c r="EA18" s="462">
        <v>11552795</v>
      </c>
      <c r="EB18" s="462">
        <v>34440826</v>
      </c>
      <c r="EC18" s="462">
        <v>23105589</v>
      </c>
      <c r="ED18" s="462">
        <v>8699963</v>
      </c>
      <c r="EE18" s="462">
        <v>3160139619</v>
      </c>
      <c r="EF18" s="462">
        <v>3125954741</v>
      </c>
      <c r="EG18" s="462" t="s">
        <v>883</v>
      </c>
      <c r="EH18" s="462" t="s">
        <v>287</v>
      </c>
      <c r="EI18" s="464">
        <v>0.70230000000000004</v>
      </c>
      <c r="EJ18" s="464">
        <v>0.2167</v>
      </c>
      <c r="EK18" s="462" t="s">
        <v>287</v>
      </c>
      <c r="EL18" s="462">
        <v>4366604102.5200005</v>
      </c>
      <c r="EM18" s="464">
        <v>1</v>
      </c>
      <c r="EN18" s="464">
        <v>0</v>
      </c>
      <c r="EO18" s="462" t="s">
        <v>287</v>
      </c>
      <c r="EP18" s="462" t="s">
        <v>287</v>
      </c>
      <c r="EQ18" s="462" t="s">
        <v>287</v>
      </c>
      <c r="ER18" s="464">
        <v>1</v>
      </c>
      <c r="ES18" s="462" t="s">
        <v>287</v>
      </c>
      <c r="ET18" s="467">
        <v>0.96160000000000001</v>
      </c>
      <c r="EU18" s="462" t="s">
        <v>287</v>
      </c>
      <c r="EV18" s="462" t="s">
        <v>287</v>
      </c>
      <c r="EW18" s="462" t="s">
        <v>287</v>
      </c>
      <c r="EX18" s="462" t="s">
        <v>287</v>
      </c>
      <c r="EY18" s="462" t="s">
        <v>287</v>
      </c>
      <c r="EZ18" s="462" t="s">
        <v>287</v>
      </c>
      <c r="FA18" s="467">
        <v>0</v>
      </c>
      <c r="FB18" s="462" t="s">
        <v>287</v>
      </c>
      <c r="FC18" s="462" t="s">
        <v>287</v>
      </c>
      <c r="FD18" s="462" t="s">
        <v>287</v>
      </c>
      <c r="FE18" s="462" t="s">
        <v>287</v>
      </c>
      <c r="FF18" s="462" t="s">
        <v>287</v>
      </c>
      <c r="FG18" s="462" t="s">
        <v>287</v>
      </c>
      <c r="FH18" s="462" t="s">
        <v>287</v>
      </c>
      <c r="FI18" s="462" t="s">
        <v>287</v>
      </c>
      <c r="FJ18" s="462" t="s">
        <v>287</v>
      </c>
      <c r="FK18" s="464">
        <v>0.998</v>
      </c>
      <c r="FL18" s="464">
        <v>1</v>
      </c>
      <c r="FM18" s="468" t="s">
        <v>905</v>
      </c>
      <c r="FN18" s="433">
        <v>0</v>
      </c>
      <c r="FO18" t="s">
        <v>1015</v>
      </c>
      <c r="FP18">
        <v>16</v>
      </c>
      <c r="FQ18">
        <v>1</v>
      </c>
      <c r="FR18" t="s">
        <v>287</v>
      </c>
      <c r="FS18" t="s">
        <v>287</v>
      </c>
      <c r="FT18" t="s">
        <v>287</v>
      </c>
      <c r="FU18" t="s">
        <v>287</v>
      </c>
      <c r="FV18" t="s">
        <v>287</v>
      </c>
      <c r="FW18" t="s">
        <v>287</v>
      </c>
      <c r="FX18" t="s">
        <v>287</v>
      </c>
      <c r="FY18" s="469">
        <v>0.13559166666666667</v>
      </c>
      <c r="FZ18" s="469">
        <v>0.33300000000000002</v>
      </c>
      <c r="GA18" s="464" t="s">
        <v>287</v>
      </c>
      <c r="GB18" s="464" t="s">
        <v>287</v>
      </c>
      <c r="GC18" s="464" t="s">
        <v>287</v>
      </c>
      <c r="GD18" s="464" t="s">
        <v>287</v>
      </c>
      <c r="GE18" s="464">
        <v>0.63980000000000004</v>
      </c>
      <c r="GF18" s="464">
        <v>0.66020000000000001</v>
      </c>
      <c r="GG18" s="464" t="s">
        <v>287</v>
      </c>
      <c r="GH18" s="464" t="s">
        <v>287</v>
      </c>
      <c r="GI18" s="464" t="s">
        <v>287</v>
      </c>
      <c r="GJ18" s="464" t="s">
        <v>287</v>
      </c>
      <c r="GK18" s="464">
        <v>0.38229999999999997</v>
      </c>
      <c r="GL18" s="464" t="s">
        <v>287</v>
      </c>
      <c r="GM18" s="464" t="s">
        <v>287</v>
      </c>
      <c r="GN18" s="463" t="s">
        <v>287</v>
      </c>
      <c r="GO18" s="463" t="s">
        <v>287</v>
      </c>
      <c r="GP18" s="463" t="s">
        <v>287</v>
      </c>
      <c r="GQ18" s="463" t="s">
        <v>287</v>
      </c>
      <c r="GR18" s="463" t="s">
        <v>287</v>
      </c>
      <c r="GS18" s="463" t="s">
        <v>287</v>
      </c>
      <c r="GT18" s="302" t="s">
        <v>287</v>
      </c>
      <c r="GU18" s="302" t="s">
        <v>287</v>
      </c>
      <c r="GV18" s="302" t="s">
        <v>287</v>
      </c>
      <c r="GW18" s="302" t="s">
        <v>287</v>
      </c>
      <c r="GX18" s="302" t="s">
        <v>287</v>
      </c>
      <c r="GY18" s="302" t="s">
        <v>287</v>
      </c>
      <c r="GZ18" s="302" t="s">
        <v>287</v>
      </c>
      <c r="HA18" s="302" t="s">
        <v>287</v>
      </c>
      <c r="HB18" s="302" t="s">
        <v>287</v>
      </c>
      <c r="HC18" s="302" t="s">
        <v>287</v>
      </c>
      <c r="HD18" s="302" t="s">
        <v>287</v>
      </c>
      <c r="HE18" s="302" t="s">
        <v>287</v>
      </c>
      <c r="HF18" s="302" t="s">
        <v>287</v>
      </c>
      <c r="HG18" s="302" t="s">
        <v>287</v>
      </c>
      <c r="HH18" s="302" t="s">
        <v>287</v>
      </c>
      <c r="HI18" s="302" t="s">
        <v>287</v>
      </c>
      <c r="HJ18" s="302" t="s">
        <v>287</v>
      </c>
      <c r="HK18" s="302" t="s">
        <v>287</v>
      </c>
      <c r="HL18" s="302" t="s">
        <v>287</v>
      </c>
      <c r="HM18" s="302" t="s">
        <v>287</v>
      </c>
      <c r="HN18" s="302" t="s">
        <v>287</v>
      </c>
      <c r="HO18" s="302" t="s">
        <v>287</v>
      </c>
      <c r="HQ18" s="270"/>
      <c r="HR18" s="270"/>
    </row>
    <row r="19" spans="1:226" x14ac:dyDescent="0.35">
      <c r="A19" s="299">
        <v>44834</v>
      </c>
      <c r="B19" s="303" t="s">
        <v>813</v>
      </c>
      <c r="C19" s="303" t="s">
        <v>1</v>
      </c>
      <c r="D19" s="303" t="s">
        <v>871</v>
      </c>
      <c r="E19" s="408">
        <v>10000000</v>
      </c>
      <c r="F19" s="408" t="s">
        <v>287</v>
      </c>
      <c r="G19" s="408" t="s">
        <v>287</v>
      </c>
      <c r="H19" s="408">
        <v>29825000</v>
      </c>
      <c r="I19" s="408">
        <v>44237938.909999996</v>
      </c>
      <c r="J19" s="408" t="s">
        <v>287</v>
      </c>
      <c r="K19" s="408" t="s">
        <v>287</v>
      </c>
      <c r="L19" s="408" t="s">
        <v>287</v>
      </c>
      <c r="M19" s="408" t="s">
        <v>287</v>
      </c>
      <c r="N19" s="408" t="s">
        <v>287</v>
      </c>
      <c r="O19" s="408" t="s">
        <v>287</v>
      </c>
      <c r="P19" s="408" t="s">
        <v>287</v>
      </c>
      <c r="Q19" s="408" t="s">
        <v>287</v>
      </c>
      <c r="R19" s="408" t="s">
        <v>287</v>
      </c>
      <c r="S19" s="408">
        <v>2712773460.9699998</v>
      </c>
      <c r="T19" s="408" t="s">
        <v>287</v>
      </c>
      <c r="U19" s="408" t="s">
        <v>287</v>
      </c>
      <c r="V19" s="408" t="s">
        <v>287</v>
      </c>
      <c r="W19" s="408" t="s">
        <v>287</v>
      </c>
      <c r="X19" s="408" t="s">
        <v>287</v>
      </c>
      <c r="Y19" s="408" t="s">
        <v>287</v>
      </c>
      <c r="Z19" s="408" t="s">
        <v>287</v>
      </c>
      <c r="AA19" s="408" t="s">
        <v>287</v>
      </c>
      <c r="AB19" s="408" t="s">
        <v>287</v>
      </c>
      <c r="AC19" s="408" t="s">
        <v>287</v>
      </c>
      <c r="AD19" s="408">
        <v>44246216.460000001</v>
      </c>
      <c r="AE19" s="408" t="s">
        <v>305</v>
      </c>
      <c r="AF19" s="408" t="s">
        <v>874</v>
      </c>
      <c r="AG19" s="408">
        <v>98278809.610000014</v>
      </c>
      <c r="AH19" s="408">
        <v>23866509.079999998</v>
      </c>
      <c r="AI19" s="410">
        <v>3</v>
      </c>
      <c r="AJ19" s="408">
        <v>58453809.610000014</v>
      </c>
      <c r="AK19" s="408">
        <v>41728607.659999996</v>
      </c>
      <c r="AL19" s="408">
        <v>24064090.93</v>
      </c>
      <c r="AM19" s="462">
        <v>98278809.610000014</v>
      </c>
      <c r="AN19" s="462">
        <v>28906676.27</v>
      </c>
      <c r="AO19" s="410">
        <v>6</v>
      </c>
      <c r="AP19" s="462">
        <v>58453809.610000014</v>
      </c>
      <c r="AQ19" s="462">
        <v>42118982.659999996</v>
      </c>
      <c r="AR19" s="462">
        <v>31677879.129999999</v>
      </c>
      <c r="AS19" s="300" t="s">
        <v>1075</v>
      </c>
      <c r="AT19" s="300" t="s">
        <v>873</v>
      </c>
      <c r="AU19" s="464">
        <v>0.99</v>
      </c>
      <c r="AV19" s="300" t="s">
        <v>874</v>
      </c>
      <c r="AW19" s="300" t="s">
        <v>996</v>
      </c>
      <c r="AX19" s="300">
        <v>1</v>
      </c>
      <c r="AY19" s="462">
        <v>150934113.32999998</v>
      </c>
      <c r="AZ19" s="462">
        <v>2221866935</v>
      </c>
      <c r="BA19" s="462" t="s">
        <v>287</v>
      </c>
      <c r="BB19" s="462">
        <v>2372801048.3299999</v>
      </c>
      <c r="BC19" s="462" t="s">
        <v>287</v>
      </c>
      <c r="BD19" s="462" t="s">
        <v>287</v>
      </c>
      <c r="BE19" s="462" t="s">
        <v>287</v>
      </c>
      <c r="BF19" s="462">
        <v>2526404811.7600002</v>
      </c>
      <c r="BG19" s="462" t="s">
        <v>287</v>
      </c>
      <c r="BH19" s="462" t="s">
        <v>287</v>
      </c>
      <c r="BI19" s="462" t="s">
        <v>287</v>
      </c>
      <c r="BJ19" s="462" t="s">
        <v>287</v>
      </c>
      <c r="BK19" s="462" t="s">
        <v>287</v>
      </c>
      <c r="BL19" s="462" t="s">
        <v>287</v>
      </c>
      <c r="BM19" s="462" t="s">
        <v>287</v>
      </c>
      <c r="BN19" s="462" t="s">
        <v>287</v>
      </c>
      <c r="BO19" s="462" t="s">
        <v>287</v>
      </c>
      <c r="BP19" s="462" t="s">
        <v>287</v>
      </c>
      <c r="BQ19" s="462" t="s">
        <v>287</v>
      </c>
      <c r="BR19" s="300" t="s">
        <v>1072</v>
      </c>
      <c r="BS19" s="300" t="s">
        <v>1073</v>
      </c>
      <c r="BT19" s="465">
        <v>44470</v>
      </c>
      <c r="BU19" s="300" t="s">
        <v>878</v>
      </c>
      <c r="BV19" s="465">
        <v>40935</v>
      </c>
      <c r="BW19" s="464">
        <v>0.99</v>
      </c>
      <c r="BX19" s="465">
        <v>40935</v>
      </c>
      <c r="BY19" s="300" t="s">
        <v>996</v>
      </c>
      <c r="BZ19" s="465">
        <v>44470</v>
      </c>
      <c r="CA19" s="300" t="s">
        <v>997</v>
      </c>
      <c r="CB19" s="465">
        <v>44470</v>
      </c>
      <c r="CC19" s="300" t="s">
        <v>1018</v>
      </c>
      <c r="CD19" s="465">
        <v>44470</v>
      </c>
      <c r="CE19" s="300" t="s">
        <v>1072</v>
      </c>
      <c r="CF19" s="300" t="s">
        <v>895</v>
      </c>
      <c r="CG19" s="465">
        <v>43556</v>
      </c>
      <c r="CH19" s="463">
        <v>2645</v>
      </c>
      <c r="CI19" s="300" t="s">
        <v>1014</v>
      </c>
      <c r="CJ19" s="300" t="s">
        <v>1021</v>
      </c>
      <c r="CK19" s="463">
        <v>375853</v>
      </c>
      <c r="CL19" s="464">
        <v>0.99299999999999999</v>
      </c>
      <c r="CM19" s="462">
        <v>113182325</v>
      </c>
      <c r="CN19" s="462">
        <v>944383.9744801512</v>
      </c>
      <c r="CO19" s="300" t="s">
        <v>287</v>
      </c>
      <c r="CP19" s="300" t="s">
        <v>287</v>
      </c>
      <c r="CQ19" s="300" t="s">
        <v>287</v>
      </c>
      <c r="CR19" s="300" t="s">
        <v>305</v>
      </c>
      <c r="CS19" s="462">
        <v>0</v>
      </c>
      <c r="CT19" s="462" t="s">
        <v>287</v>
      </c>
      <c r="CU19" s="462">
        <v>0</v>
      </c>
      <c r="CV19" s="462">
        <v>2712773460.9699998</v>
      </c>
      <c r="CW19" s="462">
        <v>0</v>
      </c>
      <c r="CX19" s="462">
        <v>196340000</v>
      </c>
      <c r="CY19" s="462">
        <v>0</v>
      </c>
      <c r="CZ19" s="462">
        <v>0</v>
      </c>
      <c r="DA19" s="300" t="s">
        <v>881</v>
      </c>
      <c r="DB19" s="300" t="s">
        <v>882</v>
      </c>
      <c r="DC19" s="300" t="s">
        <v>287</v>
      </c>
      <c r="DD19" s="462">
        <v>57154413.469999999</v>
      </c>
      <c r="DE19" s="300">
        <v>0</v>
      </c>
      <c r="DF19" s="462">
        <v>0</v>
      </c>
      <c r="DG19" s="462">
        <v>386259966</v>
      </c>
      <c r="DH19" s="462" t="s">
        <v>287</v>
      </c>
      <c r="DI19" s="463" t="s">
        <v>287</v>
      </c>
      <c r="DJ19" s="462" t="s">
        <v>287</v>
      </c>
      <c r="DK19" s="300" t="s">
        <v>287</v>
      </c>
      <c r="DL19" s="300" t="s">
        <v>287</v>
      </c>
      <c r="DM19" s="300" t="s">
        <v>287</v>
      </c>
      <c r="DN19" s="300" t="s">
        <v>287</v>
      </c>
      <c r="DO19" s="300" t="s">
        <v>287</v>
      </c>
      <c r="DP19" s="300" t="s">
        <v>287</v>
      </c>
      <c r="DQ19" s="300" t="s">
        <v>287</v>
      </c>
      <c r="DR19" s="300" t="s">
        <v>287</v>
      </c>
      <c r="DS19" s="300" t="s">
        <v>287</v>
      </c>
      <c r="DT19" s="300" t="s">
        <v>287</v>
      </c>
      <c r="DU19" s="300" t="s">
        <v>287</v>
      </c>
      <c r="DV19" s="300" t="s">
        <v>287</v>
      </c>
      <c r="DW19" s="300" t="s">
        <v>287</v>
      </c>
      <c r="DX19" s="300" t="s">
        <v>287</v>
      </c>
      <c r="DY19" s="300" t="s">
        <v>287</v>
      </c>
      <c r="DZ19" s="462">
        <v>34184878</v>
      </c>
      <c r="EA19" s="462">
        <v>11552795</v>
      </c>
      <c r="EB19" s="462">
        <v>34440826</v>
      </c>
      <c r="EC19" s="462">
        <v>23105589</v>
      </c>
      <c r="ED19" s="462">
        <v>8699963</v>
      </c>
      <c r="EE19" s="462">
        <v>3160139619</v>
      </c>
      <c r="EF19" s="462">
        <v>3125954741</v>
      </c>
      <c r="EG19" s="300" t="s">
        <v>883</v>
      </c>
      <c r="EH19" s="300" t="s">
        <v>287</v>
      </c>
      <c r="EI19" s="464">
        <v>0.70230000000000004</v>
      </c>
      <c r="EJ19" s="464">
        <v>0.2167</v>
      </c>
      <c r="EK19" s="300" t="s">
        <v>287</v>
      </c>
      <c r="EL19" s="462">
        <v>2702773460.9659996</v>
      </c>
      <c r="EM19" s="464">
        <v>1</v>
      </c>
      <c r="EN19" s="464">
        <v>0</v>
      </c>
      <c r="EO19" s="300" t="s">
        <v>287</v>
      </c>
      <c r="EP19" s="300" t="s">
        <v>287</v>
      </c>
      <c r="EQ19" s="300" t="s">
        <v>287</v>
      </c>
      <c r="ER19" s="464">
        <v>1</v>
      </c>
      <c r="ES19" s="300" t="s">
        <v>287</v>
      </c>
      <c r="ET19" s="467">
        <v>0.93979999999999997</v>
      </c>
      <c r="EU19" s="300" t="s">
        <v>287</v>
      </c>
      <c r="EV19" s="300" t="s">
        <v>287</v>
      </c>
      <c r="EW19" s="300" t="s">
        <v>287</v>
      </c>
      <c r="EX19" s="300" t="s">
        <v>287</v>
      </c>
      <c r="EY19" s="300" t="s">
        <v>287</v>
      </c>
      <c r="EZ19" s="300" t="s">
        <v>287</v>
      </c>
      <c r="FA19" s="467">
        <v>0</v>
      </c>
      <c r="FB19" s="300" t="s">
        <v>287</v>
      </c>
      <c r="FC19" s="300" t="s">
        <v>287</v>
      </c>
      <c r="FD19" s="300" t="s">
        <v>287</v>
      </c>
      <c r="FE19" s="300" t="s">
        <v>287</v>
      </c>
      <c r="FF19" s="300" t="s">
        <v>287</v>
      </c>
      <c r="FG19" s="300" t="s">
        <v>287</v>
      </c>
      <c r="FH19" s="300" t="s">
        <v>287</v>
      </c>
      <c r="FI19" s="462" t="s">
        <v>287</v>
      </c>
      <c r="FJ19" s="462" t="s">
        <v>287</v>
      </c>
      <c r="FK19" s="464">
        <v>0.998</v>
      </c>
      <c r="FL19" s="464">
        <v>1</v>
      </c>
      <c r="FM19" s="468" t="s">
        <v>905</v>
      </c>
      <c r="FN19" s="433">
        <v>0</v>
      </c>
      <c r="FO19" s="300" t="s">
        <v>1015</v>
      </c>
      <c r="FP19" s="300">
        <v>16</v>
      </c>
      <c r="FQ19" s="300">
        <v>1</v>
      </c>
      <c r="FR19" s="300" t="s">
        <v>287</v>
      </c>
      <c r="FS19" s="300" t="s">
        <v>287</v>
      </c>
      <c r="FT19" s="300" t="s">
        <v>287</v>
      </c>
      <c r="FU19" s="300" t="s">
        <v>287</v>
      </c>
      <c r="FV19" s="300" t="s">
        <v>287</v>
      </c>
      <c r="FW19" s="300" t="s">
        <v>287</v>
      </c>
      <c r="FX19" s="300" t="s">
        <v>287</v>
      </c>
      <c r="FY19" s="469">
        <v>0.10989333333333334</v>
      </c>
      <c r="FZ19" s="469">
        <v>0.36830000000000002</v>
      </c>
      <c r="GA19" s="464" t="s">
        <v>287</v>
      </c>
      <c r="GB19" s="464" t="s">
        <v>287</v>
      </c>
      <c r="GC19" s="464" t="s">
        <v>287</v>
      </c>
      <c r="GD19" s="464" t="s">
        <v>287</v>
      </c>
      <c r="GE19" s="464">
        <v>0.61280000000000001</v>
      </c>
      <c r="GF19" s="464">
        <v>0.66479999999999995</v>
      </c>
      <c r="GG19" s="464" t="s">
        <v>287</v>
      </c>
      <c r="GH19" s="464" t="s">
        <v>287</v>
      </c>
      <c r="GI19" s="464" t="s">
        <v>287</v>
      </c>
      <c r="GJ19" s="464" t="s">
        <v>287</v>
      </c>
      <c r="GK19" s="464">
        <v>0.36969999999999997</v>
      </c>
      <c r="GL19" s="300" t="s">
        <v>287</v>
      </c>
      <c r="GM19" s="300" t="s">
        <v>287</v>
      </c>
      <c r="GN19" s="300" t="s">
        <v>287</v>
      </c>
      <c r="GO19" s="300" t="s">
        <v>287</v>
      </c>
      <c r="GP19" s="300" t="s">
        <v>287</v>
      </c>
      <c r="GQ19" s="300" t="s">
        <v>287</v>
      </c>
      <c r="GR19" s="300" t="s">
        <v>287</v>
      </c>
      <c r="GS19" s="300" t="s">
        <v>287</v>
      </c>
      <c r="GT19" s="302" t="s">
        <v>287</v>
      </c>
      <c r="GU19" s="302" t="s">
        <v>287</v>
      </c>
      <c r="GV19" s="302" t="s">
        <v>287</v>
      </c>
      <c r="GW19" s="302" t="s">
        <v>287</v>
      </c>
      <c r="GX19" s="302" t="s">
        <v>287</v>
      </c>
      <c r="GY19" s="302" t="s">
        <v>287</v>
      </c>
      <c r="GZ19" s="302" t="s">
        <v>287</v>
      </c>
      <c r="HA19" s="302" t="s">
        <v>287</v>
      </c>
      <c r="HB19" s="302" t="s">
        <v>287</v>
      </c>
      <c r="HC19" s="302" t="s">
        <v>287</v>
      </c>
      <c r="HD19" s="302" t="s">
        <v>287</v>
      </c>
      <c r="HE19" s="302" t="s">
        <v>287</v>
      </c>
      <c r="HF19" s="302" t="s">
        <v>287</v>
      </c>
      <c r="HG19" s="302" t="s">
        <v>287</v>
      </c>
      <c r="HH19" s="302" t="s">
        <v>287</v>
      </c>
      <c r="HI19" s="302" t="s">
        <v>287</v>
      </c>
      <c r="HJ19" s="302" t="s">
        <v>287</v>
      </c>
      <c r="HK19" s="302" t="s">
        <v>287</v>
      </c>
      <c r="HL19" s="302" t="s">
        <v>287</v>
      </c>
      <c r="HM19" s="302" t="s">
        <v>287</v>
      </c>
      <c r="HN19" s="302" t="s">
        <v>287</v>
      </c>
      <c r="HO19" s="302" t="s">
        <v>287</v>
      </c>
      <c r="HQ19" s="270"/>
      <c r="HR19" s="270"/>
    </row>
    <row r="20" spans="1:226" x14ac:dyDescent="0.35">
      <c r="A20" s="299">
        <v>44926</v>
      </c>
      <c r="B20" s="303" t="s">
        <v>813</v>
      </c>
      <c r="C20" s="303" t="s">
        <v>1</v>
      </c>
      <c r="D20" s="303" t="s">
        <v>871</v>
      </c>
      <c r="E20" s="408">
        <v>10000000</v>
      </c>
      <c r="F20" s="408" t="s">
        <v>287</v>
      </c>
      <c r="G20" s="408" t="s">
        <v>287</v>
      </c>
      <c r="H20" s="408">
        <v>29825000</v>
      </c>
      <c r="I20" s="408">
        <v>44551255.410000004</v>
      </c>
      <c r="J20" s="408" t="s">
        <v>287</v>
      </c>
      <c r="K20" s="408" t="s">
        <v>287</v>
      </c>
      <c r="L20" s="408" t="s">
        <v>287</v>
      </c>
      <c r="M20" s="408" t="s">
        <v>287</v>
      </c>
      <c r="N20" s="408" t="s">
        <v>287</v>
      </c>
      <c r="O20" s="408" t="s">
        <v>287</v>
      </c>
      <c r="P20" s="408" t="s">
        <v>287</v>
      </c>
      <c r="Q20" s="408" t="s">
        <v>287</v>
      </c>
      <c r="R20" s="408" t="s">
        <v>287</v>
      </c>
      <c r="S20" s="408">
        <v>2953307027.25</v>
      </c>
      <c r="T20" s="408" t="s">
        <v>287</v>
      </c>
      <c r="U20" s="408" t="s">
        <v>287</v>
      </c>
      <c r="V20" s="408" t="s">
        <v>287</v>
      </c>
      <c r="W20" s="408" t="s">
        <v>287</v>
      </c>
      <c r="X20" s="408" t="s">
        <v>287</v>
      </c>
      <c r="Y20" s="408" t="s">
        <v>287</v>
      </c>
      <c r="Z20" s="408" t="s">
        <v>287</v>
      </c>
      <c r="AA20" s="408" t="s">
        <v>287</v>
      </c>
      <c r="AB20" s="408" t="s">
        <v>287</v>
      </c>
      <c r="AC20" s="408" t="s">
        <v>287</v>
      </c>
      <c r="AD20" s="408">
        <v>44454082.789999999</v>
      </c>
      <c r="AE20" s="410" t="s">
        <v>305</v>
      </c>
      <c r="AF20" s="410" t="s">
        <v>874</v>
      </c>
      <c r="AG20" s="408">
        <v>98278809.610000014</v>
      </c>
      <c r="AH20" s="408">
        <v>23866509.079999998</v>
      </c>
      <c r="AI20" s="410">
        <v>3</v>
      </c>
      <c r="AJ20" s="408">
        <v>58453809.610000014</v>
      </c>
      <c r="AK20" s="408">
        <v>41728607.659999996</v>
      </c>
      <c r="AL20" s="408">
        <v>24064090.93</v>
      </c>
      <c r="AM20" s="462">
        <v>98278809.610000014</v>
      </c>
      <c r="AN20" s="462">
        <v>28906676.27</v>
      </c>
      <c r="AO20" s="410">
        <v>6</v>
      </c>
      <c r="AP20" s="462">
        <v>58453809.610000014</v>
      </c>
      <c r="AQ20" s="462">
        <v>42118982.659999996</v>
      </c>
      <c r="AR20" s="462">
        <v>31677879.129999999</v>
      </c>
      <c r="AS20" s="410" t="s">
        <v>1075</v>
      </c>
      <c r="AT20" s="410" t="s">
        <v>873</v>
      </c>
      <c r="AU20" s="464">
        <v>0.99</v>
      </c>
      <c r="AV20" s="410" t="s">
        <v>874</v>
      </c>
      <c r="AW20" s="410" t="s">
        <v>996</v>
      </c>
      <c r="AX20" s="410">
        <v>0</v>
      </c>
      <c r="AY20" s="462">
        <v>191424708.56999999</v>
      </c>
      <c r="AZ20" s="462">
        <v>2162307337</v>
      </c>
      <c r="BA20" s="462" t="s">
        <v>287</v>
      </c>
      <c r="BB20" s="462">
        <v>2353732045.5700002</v>
      </c>
      <c r="BC20" s="462" t="s">
        <v>287</v>
      </c>
      <c r="BD20" s="462" t="s">
        <v>287</v>
      </c>
      <c r="BE20" s="462" t="s">
        <v>287</v>
      </c>
      <c r="BF20" s="462">
        <v>2808332948.8600001</v>
      </c>
      <c r="BG20" s="462" t="s">
        <v>287</v>
      </c>
      <c r="BH20" s="462" t="s">
        <v>287</v>
      </c>
      <c r="BI20" s="462" t="s">
        <v>287</v>
      </c>
      <c r="BJ20" s="462" t="s">
        <v>287</v>
      </c>
      <c r="BK20" s="462" t="s">
        <v>287</v>
      </c>
      <c r="BL20" s="462" t="s">
        <v>287</v>
      </c>
      <c r="BM20" s="462" t="s">
        <v>287</v>
      </c>
      <c r="BN20" s="462" t="s">
        <v>287</v>
      </c>
      <c r="BO20" s="462" t="s">
        <v>287</v>
      </c>
      <c r="BP20" s="462" t="s">
        <v>287</v>
      </c>
      <c r="BQ20" s="462" t="s">
        <v>287</v>
      </c>
      <c r="BR20" s="410" t="s">
        <v>1078</v>
      </c>
      <c r="BS20" s="410" t="s">
        <v>1073</v>
      </c>
      <c r="BT20" s="465">
        <v>44470</v>
      </c>
      <c r="BU20" s="410" t="s">
        <v>878</v>
      </c>
      <c r="BV20" s="465">
        <v>40935</v>
      </c>
      <c r="BW20" s="464">
        <v>0.99</v>
      </c>
      <c r="BX20" s="465">
        <v>40935</v>
      </c>
      <c r="BY20" s="410" t="s">
        <v>996</v>
      </c>
      <c r="BZ20" s="465">
        <v>44470</v>
      </c>
      <c r="CA20" s="410" t="s">
        <v>997</v>
      </c>
      <c r="CB20" s="465">
        <v>44470</v>
      </c>
      <c r="CC20" s="410" t="s">
        <v>1018</v>
      </c>
      <c r="CD20" s="465">
        <v>44470</v>
      </c>
      <c r="CE20" s="410" t="s">
        <v>1078</v>
      </c>
      <c r="CF20" s="410" t="s">
        <v>895</v>
      </c>
      <c r="CG20" s="465">
        <v>43556</v>
      </c>
      <c r="CH20" s="410">
        <v>2732</v>
      </c>
      <c r="CI20" s="410" t="s">
        <v>1014</v>
      </c>
      <c r="CJ20" s="410" t="s">
        <v>1021</v>
      </c>
      <c r="CK20" s="410">
        <v>365452</v>
      </c>
      <c r="CL20" s="464">
        <v>0.99252432604008189</v>
      </c>
      <c r="CM20" s="462">
        <v>113182325</v>
      </c>
      <c r="CN20" s="462">
        <v>880134.46852122992</v>
      </c>
      <c r="CO20" s="410" t="s">
        <v>287</v>
      </c>
      <c r="CP20" s="410" t="s">
        <v>287</v>
      </c>
      <c r="CQ20" s="410" t="s">
        <v>287</v>
      </c>
      <c r="CR20" s="410" t="s">
        <v>305</v>
      </c>
      <c r="CS20" s="462">
        <v>90000000</v>
      </c>
      <c r="CT20" s="462" t="s">
        <v>287</v>
      </c>
      <c r="CU20" s="462">
        <v>0</v>
      </c>
      <c r="CV20" s="462">
        <v>2953307027.25</v>
      </c>
      <c r="CW20" s="462">
        <v>0</v>
      </c>
      <c r="CX20" s="462">
        <v>193900000</v>
      </c>
      <c r="CY20" s="462">
        <v>0</v>
      </c>
      <c r="CZ20" s="462">
        <v>0</v>
      </c>
      <c r="DA20" s="410" t="s">
        <v>881</v>
      </c>
      <c r="DB20" s="410" t="s">
        <v>882</v>
      </c>
      <c r="DC20" s="410" t="s">
        <v>287</v>
      </c>
      <c r="DD20" s="462">
        <v>31798422.259999998</v>
      </c>
      <c r="DE20" s="410">
        <v>0</v>
      </c>
      <c r="DF20" s="462">
        <v>0</v>
      </c>
      <c r="DG20" s="462">
        <v>386259966</v>
      </c>
      <c r="DH20" s="462" t="s">
        <v>287</v>
      </c>
      <c r="DI20" s="463" t="s">
        <v>287</v>
      </c>
      <c r="DJ20" s="462" t="s">
        <v>287</v>
      </c>
      <c r="DK20" s="410" t="s">
        <v>287</v>
      </c>
      <c r="DL20" s="410" t="s">
        <v>287</v>
      </c>
      <c r="DM20" s="410" t="s">
        <v>287</v>
      </c>
      <c r="DN20" s="410" t="s">
        <v>287</v>
      </c>
      <c r="DO20" s="410" t="s">
        <v>287</v>
      </c>
      <c r="DP20" s="410" t="s">
        <v>287</v>
      </c>
      <c r="DQ20" s="410" t="s">
        <v>287</v>
      </c>
      <c r="DR20" s="410" t="s">
        <v>287</v>
      </c>
      <c r="DS20" s="410" t="s">
        <v>287</v>
      </c>
      <c r="DT20" s="410" t="s">
        <v>287</v>
      </c>
      <c r="DU20" s="410" t="s">
        <v>287</v>
      </c>
      <c r="DV20" s="410" t="s">
        <v>287</v>
      </c>
      <c r="DW20" s="410" t="s">
        <v>287</v>
      </c>
      <c r="DX20" s="410" t="s">
        <v>287</v>
      </c>
      <c r="DY20" s="410" t="s">
        <v>287</v>
      </c>
      <c r="DZ20" s="462">
        <v>34184878</v>
      </c>
      <c r="EA20" s="462">
        <v>11552795</v>
      </c>
      <c r="EB20" s="462">
        <v>34440826</v>
      </c>
      <c r="EC20" s="462">
        <v>23105589</v>
      </c>
      <c r="ED20" s="462">
        <v>8699963</v>
      </c>
      <c r="EE20" s="462">
        <v>3160139619</v>
      </c>
      <c r="EF20" s="462">
        <v>3125954741</v>
      </c>
      <c r="EG20" s="410" t="s">
        <v>883</v>
      </c>
      <c r="EH20" s="410" t="s">
        <v>287</v>
      </c>
      <c r="EI20" s="464">
        <v>0.70230000000000004</v>
      </c>
      <c r="EJ20" s="464">
        <v>0.2167</v>
      </c>
      <c r="EK20" s="410" t="s">
        <v>287</v>
      </c>
      <c r="EL20" s="462">
        <v>2953307027.25</v>
      </c>
      <c r="EM20" s="464">
        <v>0.97040000000000004</v>
      </c>
      <c r="EN20" s="464">
        <v>2.9600000000000001E-2</v>
      </c>
      <c r="EO20" s="410" t="s">
        <v>287</v>
      </c>
      <c r="EP20" s="410" t="s">
        <v>287</v>
      </c>
      <c r="EQ20" s="410" t="s">
        <v>287</v>
      </c>
      <c r="ER20" s="464">
        <v>1</v>
      </c>
      <c r="ES20" s="410" t="s">
        <v>287</v>
      </c>
      <c r="ET20" s="467">
        <v>0.92820000000000003</v>
      </c>
      <c r="EU20" s="410" t="s">
        <v>287</v>
      </c>
      <c r="EV20" s="410" t="s">
        <v>287</v>
      </c>
      <c r="EW20" s="410" t="s">
        <v>287</v>
      </c>
      <c r="EX20" s="410" t="s">
        <v>287</v>
      </c>
      <c r="EY20" s="410" t="s">
        <v>287</v>
      </c>
      <c r="EZ20" s="410" t="s">
        <v>287</v>
      </c>
      <c r="FA20" s="467">
        <v>0</v>
      </c>
      <c r="FB20" s="410" t="s">
        <v>287</v>
      </c>
      <c r="FC20" s="410" t="s">
        <v>287</v>
      </c>
      <c r="FD20" s="410" t="s">
        <v>287</v>
      </c>
      <c r="FE20" s="410" t="s">
        <v>287</v>
      </c>
      <c r="FF20" s="410" t="s">
        <v>287</v>
      </c>
      <c r="FG20" s="410" t="s">
        <v>287</v>
      </c>
      <c r="FH20" s="410" t="s">
        <v>287</v>
      </c>
      <c r="FI20" s="462" t="s">
        <v>287</v>
      </c>
      <c r="FJ20" s="462" t="s">
        <v>287</v>
      </c>
      <c r="FK20" s="464">
        <v>0.998</v>
      </c>
      <c r="FL20" s="464">
        <v>1</v>
      </c>
      <c r="FM20" s="468" t="s">
        <v>905</v>
      </c>
      <c r="FN20" s="433">
        <v>0</v>
      </c>
      <c r="FO20" s="410" t="s">
        <v>1015</v>
      </c>
      <c r="FP20" s="410">
        <v>16</v>
      </c>
      <c r="FQ20" s="410">
        <v>1</v>
      </c>
      <c r="FR20" s="410" t="s">
        <v>287</v>
      </c>
      <c r="FS20" s="410" t="s">
        <v>287</v>
      </c>
      <c r="FT20" s="410" t="s">
        <v>287</v>
      </c>
      <c r="FU20" s="410" t="s">
        <v>287</v>
      </c>
      <c r="FV20" s="410" t="s">
        <v>287</v>
      </c>
      <c r="FW20" s="410" t="s">
        <v>287</v>
      </c>
      <c r="FX20" s="410" t="s">
        <v>287</v>
      </c>
      <c r="FY20" s="469">
        <v>0.1234285714285714</v>
      </c>
      <c r="FZ20" s="469">
        <v>0.37580000000000002</v>
      </c>
      <c r="GA20" s="464" t="s">
        <v>287</v>
      </c>
      <c r="GB20" s="464" t="s">
        <v>287</v>
      </c>
      <c r="GC20" s="464" t="s">
        <v>287</v>
      </c>
      <c r="GD20" s="464" t="s">
        <v>287</v>
      </c>
      <c r="GE20" s="464">
        <v>0.63520781141470795</v>
      </c>
      <c r="GF20" s="464">
        <v>0.6695916151872755</v>
      </c>
      <c r="GG20" s="464" t="s">
        <v>287</v>
      </c>
      <c r="GH20" s="464" t="s">
        <v>287</v>
      </c>
      <c r="GI20" s="464" t="s">
        <v>287</v>
      </c>
      <c r="GJ20" s="464" t="s">
        <v>287</v>
      </c>
      <c r="GK20" s="464">
        <v>0.37944656800000004</v>
      </c>
      <c r="GL20" s="410" t="s">
        <v>287</v>
      </c>
      <c r="GM20" s="410" t="s">
        <v>287</v>
      </c>
      <c r="GN20" s="410" t="s">
        <v>287</v>
      </c>
      <c r="GO20" s="410" t="s">
        <v>287</v>
      </c>
      <c r="GP20" s="410" t="s">
        <v>287</v>
      </c>
      <c r="GQ20" s="410" t="s">
        <v>287</v>
      </c>
      <c r="GR20" s="410" t="s">
        <v>287</v>
      </c>
      <c r="GS20" s="410" t="s">
        <v>287</v>
      </c>
      <c r="GT20" s="302" t="s">
        <v>287</v>
      </c>
      <c r="GU20" s="302" t="s">
        <v>287</v>
      </c>
      <c r="GV20" s="302" t="s">
        <v>287</v>
      </c>
      <c r="GW20" s="302" t="s">
        <v>287</v>
      </c>
      <c r="GX20" s="302" t="s">
        <v>287</v>
      </c>
      <c r="GY20" s="302" t="s">
        <v>287</v>
      </c>
      <c r="GZ20" s="302" t="s">
        <v>287</v>
      </c>
      <c r="HA20" s="302" t="s">
        <v>287</v>
      </c>
      <c r="HB20" s="302" t="s">
        <v>287</v>
      </c>
      <c r="HC20" s="302" t="s">
        <v>287</v>
      </c>
      <c r="HD20" s="302" t="s">
        <v>287</v>
      </c>
      <c r="HE20" s="302" t="s">
        <v>287</v>
      </c>
      <c r="HF20" s="302" t="s">
        <v>287</v>
      </c>
      <c r="HG20" s="302" t="s">
        <v>287</v>
      </c>
      <c r="HH20" s="302" t="s">
        <v>287</v>
      </c>
      <c r="HI20" s="302" t="s">
        <v>287</v>
      </c>
      <c r="HJ20" s="302" t="s">
        <v>287</v>
      </c>
      <c r="HK20" s="302" t="s">
        <v>287</v>
      </c>
      <c r="HL20" s="302" t="s">
        <v>287</v>
      </c>
      <c r="HM20" s="302" t="s">
        <v>287</v>
      </c>
      <c r="HN20" s="302" t="s">
        <v>287</v>
      </c>
      <c r="HO20" s="302" t="s">
        <v>287</v>
      </c>
      <c r="HQ20" s="270"/>
      <c r="HR20" s="270"/>
    </row>
    <row r="21" spans="1:226" x14ac:dyDescent="0.35">
      <c r="A21" s="299">
        <v>45016</v>
      </c>
      <c r="B21" s="303" t="s">
        <v>813</v>
      </c>
      <c r="C21" s="303" t="s">
        <v>1</v>
      </c>
      <c r="D21" s="303" t="s">
        <v>871</v>
      </c>
      <c r="E21" s="408">
        <v>10000000</v>
      </c>
      <c r="F21" s="408" t="s">
        <v>287</v>
      </c>
      <c r="G21" s="408" t="s">
        <v>287</v>
      </c>
      <c r="H21" s="408">
        <v>32375000</v>
      </c>
      <c r="I21" s="408">
        <v>47567603.689999998</v>
      </c>
      <c r="J21" s="408" t="s">
        <v>287</v>
      </c>
      <c r="K21" s="408" t="s">
        <v>287</v>
      </c>
      <c r="L21" s="408" t="s">
        <v>287</v>
      </c>
      <c r="M21" s="408" t="s">
        <v>287</v>
      </c>
      <c r="N21" s="408" t="s">
        <v>287</v>
      </c>
      <c r="O21" s="408" t="s">
        <v>287</v>
      </c>
      <c r="P21" s="408" t="s">
        <v>287</v>
      </c>
      <c r="Q21" s="408" t="s">
        <v>287</v>
      </c>
      <c r="R21" s="408" t="s">
        <v>287</v>
      </c>
      <c r="S21" s="408">
        <v>47713244.859999999</v>
      </c>
      <c r="T21" s="408" t="s">
        <v>287</v>
      </c>
      <c r="U21" s="408" t="s">
        <v>287</v>
      </c>
      <c r="V21" s="408" t="s">
        <v>287</v>
      </c>
      <c r="W21" s="408" t="s">
        <v>287</v>
      </c>
      <c r="X21" s="408" t="s">
        <v>287</v>
      </c>
      <c r="Y21" s="408" t="s">
        <v>287</v>
      </c>
      <c r="Z21" s="408" t="s">
        <v>287</v>
      </c>
      <c r="AA21" s="408" t="s">
        <v>287</v>
      </c>
      <c r="AB21" s="408" t="s">
        <v>287</v>
      </c>
      <c r="AC21" s="408" t="s">
        <v>287</v>
      </c>
      <c r="AD21" s="408">
        <v>47713244.859999999</v>
      </c>
      <c r="AE21" s="410" t="s">
        <v>305</v>
      </c>
      <c r="AF21" s="410" t="s">
        <v>874</v>
      </c>
      <c r="AG21" s="408">
        <v>69488933.679999962</v>
      </c>
      <c r="AH21" s="408">
        <v>31085895.063999988</v>
      </c>
      <c r="AI21" s="410">
        <v>2</v>
      </c>
      <c r="AJ21" s="408">
        <v>29663933.679999962</v>
      </c>
      <c r="AK21" s="408">
        <v>19133544</v>
      </c>
      <c r="AL21" s="408">
        <v>16355448</v>
      </c>
      <c r="AM21" s="408">
        <v>86418170.959999949</v>
      </c>
      <c r="AN21" s="408">
        <v>35268474.471999995</v>
      </c>
      <c r="AO21" s="410">
        <v>2</v>
      </c>
      <c r="AP21" s="408">
        <v>46593170.959999949</v>
      </c>
      <c r="AQ21" s="408">
        <v>31435360</v>
      </c>
      <c r="AR21" s="408">
        <v>22506356</v>
      </c>
      <c r="AS21" s="410" t="s">
        <v>1075</v>
      </c>
      <c r="AT21" s="410" t="s">
        <v>873</v>
      </c>
      <c r="AU21" s="464">
        <v>0.99</v>
      </c>
      <c r="AV21" s="410" t="s">
        <v>874</v>
      </c>
      <c r="AW21" s="410" t="s">
        <v>996</v>
      </c>
      <c r="AX21" s="410">
        <v>0</v>
      </c>
      <c r="AY21" s="408">
        <v>213213293.91</v>
      </c>
      <c r="AZ21" s="408">
        <v>2019813235</v>
      </c>
      <c r="BA21" s="408" t="s">
        <v>287</v>
      </c>
      <c r="BB21" s="408">
        <v>2233026528.9099998</v>
      </c>
      <c r="BC21" s="408" t="s">
        <v>287</v>
      </c>
      <c r="BD21" s="408" t="s">
        <v>287</v>
      </c>
      <c r="BE21" s="408" t="s">
        <v>287</v>
      </c>
      <c r="BF21" s="408">
        <v>2468469201.52</v>
      </c>
      <c r="BG21" s="408" t="s">
        <v>287</v>
      </c>
      <c r="BH21" s="408" t="s">
        <v>287</v>
      </c>
      <c r="BI21" s="408" t="s">
        <v>287</v>
      </c>
      <c r="BJ21" s="408" t="s">
        <v>287</v>
      </c>
      <c r="BK21" s="408" t="s">
        <v>287</v>
      </c>
      <c r="BL21" s="408" t="s">
        <v>287</v>
      </c>
      <c r="BM21" s="408" t="s">
        <v>287</v>
      </c>
      <c r="BN21" s="408" t="s">
        <v>287</v>
      </c>
      <c r="BO21" s="408" t="s">
        <v>287</v>
      </c>
      <c r="BP21" s="408" t="s">
        <v>287</v>
      </c>
      <c r="BQ21" s="408" t="s">
        <v>287</v>
      </c>
      <c r="BR21" s="410" t="s">
        <v>1082</v>
      </c>
      <c r="BS21" s="410" t="s">
        <v>1073</v>
      </c>
      <c r="BT21" s="465">
        <v>44470</v>
      </c>
      <c r="BU21" s="410" t="s">
        <v>878</v>
      </c>
      <c r="BV21" s="465">
        <v>40935</v>
      </c>
      <c r="BW21" s="464">
        <v>0.99</v>
      </c>
      <c r="BX21" s="465">
        <v>40935</v>
      </c>
      <c r="BY21" s="410" t="s">
        <v>996</v>
      </c>
      <c r="BZ21" s="465">
        <v>44470</v>
      </c>
      <c r="CA21" s="410" t="s">
        <v>997</v>
      </c>
      <c r="CB21" s="465">
        <v>44470</v>
      </c>
      <c r="CC21" s="410" t="s">
        <v>1018</v>
      </c>
      <c r="CD21" s="465">
        <v>44470</v>
      </c>
      <c r="CE21" s="410" t="s">
        <v>1082</v>
      </c>
      <c r="CF21" s="410" t="s">
        <v>895</v>
      </c>
      <c r="CG21" s="465">
        <v>43556</v>
      </c>
      <c r="CH21" s="410">
        <v>864</v>
      </c>
      <c r="CI21" s="410" t="s">
        <v>1014</v>
      </c>
      <c r="CJ21" s="410" t="s">
        <v>1021</v>
      </c>
      <c r="CK21" s="410">
        <v>367246</v>
      </c>
      <c r="CL21" s="464">
        <v>0.9976473535450352</v>
      </c>
      <c r="CM21" s="462">
        <v>92118825</v>
      </c>
      <c r="CN21" s="462">
        <v>477541.87731481483</v>
      </c>
      <c r="CO21" s="410" t="s">
        <v>287</v>
      </c>
      <c r="CP21" s="410" t="s">
        <v>287</v>
      </c>
      <c r="CQ21" s="410" t="s">
        <v>287</v>
      </c>
      <c r="CR21" s="410" t="s">
        <v>305</v>
      </c>
      <c r="CS21" s="462">
        <v>0</v>
      </c>
      <c r="CT21" s="462" t="s">
        <v>287</v>
      </c>
      <c r="CU21" s="462">
        <v>0</v>
      </c>
      <c r="CV21" s="462">
        <v>2702676088.8299999</v>
      </c>
      <c r="CW21" s="462">
        <v>0</v>
      </c>
      <c r="CX21" s="462">
        <v>194140000</v>
      </c>
      <c r="CY21" s="462">
        <v>0</v>
      </c>
      <c r="CZ21" s="462">
        <v>0</v>
      </c>
      <c r="DA21" s="410" t="s">
        <v>881</v>
      </c>
      <c r="DB21" s="410" t="s">
        <v>882</v>
      </c>
      <c r="DC21" s="410" t="s">
        <v>287</v>
      </c>
      <c r="DD21" s="408">
        <v>5081295.4900000021</v>
      </c>
      <c r="DE21" s="410">
        <v>0</v>
      </c>
      <c r="DF21" s="462">
        <v>0</v>
      </c>
      <c r="DG21" s="408">
        <v>386259966</v>
      </c>
      <c r="DH21" s="408" t="s">
        <v>287</v>
      </c>
      <c r="DI21" s="463" t="s">
        <v>287</v>
      </c>
      <c r="DJ21" s="462" t="s">
        <v>287</v>
      </c>
      <c r="DK21" s="410" t="s">
        <v>287</v>
      </c>
      <c r="DL21" s="410" t="s">
        <v>287</v>
      </c>
      <c r="DM21" s="410" t="s">
        <v>287</v>
      </c>
      <c r="DN21" s="410" t="s">
        <v>287</v>
      </c>
      <c r="DO21" s="410" t="s">
        <v>287</v>
      </c>
      <c r="DP21" s="410" t="s">
        <v>287</v>
      </c>
      <c r="DQ21" s="410" t="s">
        <v>287</v>
      </c>
      <c r="DR21" s="410" t="s">
        <v>287</v>
      </c>
      <c r="DS21" s="410" t="s">
        <v>287</v>
      </c>
      <c r="DT21" s="410" t="s">
        <v>287</v>
      </c>
      <c r="DU21" s="410" t="s">
        <v>287</v>
      </c>
      <c r="DV21" s="410" t="s">
        <v>287</v>
      </c>
      <c r="DW21" s="410" t="s">
        <v>287</v>
      </c>
      <c r="DX21" s="410" t="s">
        <v>287</v>
      </c>
      <c r="DY21" s="410" t="s">
        <v>287</v>
      </c>
      <c r="DZ21" s="462">
        <v>47291983</v>
      </c>
      <c r="EA21" s="462">
        <v>13985357</v>
      </c>
      <c r="EB21" s="462">
        <v>44815550</v>
      </c>
      <c r="EC21" s="462">
        <v>27970714</v>
      </c>
      <c r="ED21" s="462">
        <v>13107105</v>
      </c>
      <c r="EE21" s="462">
        <v>3094948683</v>
      </c>
      <c r="EF21" s="462">
        <v>3047656700</v>
      </c>
      <c r="EG21" s="410" t="s">
        <v>883</v>
      </c>
      <c r="EH21" s="410" t="s">
        <v>287</v>
      </c>
      <c r="EI21" s="464">
        <v>0.60219999999999996</v>
      </c>
      <c r="EJ21" s="464">
        <v>0.34050000000000002</v>
      </c>
      <c r="EK21" s="410" t="s">
        <v>287</v>
      </c>
      <c r="EL21" s="462">
        <v>2692672263.8400002</v>
      </c>
      <c r="EM21" s="464">
        <v>0.91979999999999995</v>
      </c>
      <c r="EN21" s="464">
        <v>8.0199999999999994E-2</v>
      </c>
      <c r="EO21" s="410" t="s">
        <v>287</v>
      </c>
      <c r="EP21" s="410" t="s">
        <v>287</v>
      </c>
      <c r="EQ21" s="410" t="s">
        <v>287</v>
      </c>
      <c r="ER21" s="464">
        <v>1</v>
      </c>
      <c r="ES21" s="410" t="s">
        <v>287</v>
      </c>
      <c r="ET21" s="455">
        <v>0.9204</v>
      </c>
      <c r="EU21" s="410" t="s">
        <v>287</v>
      </c>
      <c r="EV21" s="410" t="s">
        <v>287</v>
      </c>
      <c r="EW21" s="410" t="s">
        <v>287</v>
      </c>
      <c r="EX21" s="410" t="s">
        <v>287</v>
      </c>
      <c r="EY21" s="410" t="s">
        <v>287</v>
      </c>
      <c r="EZ21" s="410" t="s">
        <v>287</v>
      </c>
      <c r="FA21" s="455">
        <v>0</v>
      </c>
      <c r="FB21" s="410" t="s">
        <v>287</v>
      </c>
      <c r="FC21" s="410" t="s">
        <v>287</v>
      </c>
      <c r="FD21" s="410" t="s">
        <v>287</v>
      </c>
      <c r="FE21" s="410" t="s">
        <v>287</v>
      </c>
      <c r="FF21" s="410" t="s">
        <v>287</v>
      </c>
      <c r="FG21" s="410" t="s">
        <v>287</v>
      </c>
      <c r="FH21" s="410" t="s">
        <v>287</v>
      </c>
      <c r="FI21" s="408" t="s">
        <v>287</v>
      </c>
      <c r="FJ21" s="408" t="s">
        <v>287</v>
      </c>
      <c r="FK21" s="464">
        <v>0.998</v>
      </c>
      <c r="FL21" s="464">
        <v>1</v>
      </c>
      <c r="FM21" s="412" t="s">
        <v>905</v>
      </c>
      <c r="FN21" s="433">
        <v>0</v>
      </c>
      <c r="FO21" s="410" t="s">
        <v>1015</v>
      </c>
      <c r="FP21" s="410">
        <v>16</v>
      </c>
      <c r="FQ21" s="410">
        <v>1</v>
      </c>
      <c r="FR21" s="410" t="s">
        <v>287</v>
      </c>
      <c r="FS21" s="410" t="s">
        <v>287</v>
      </c>
      <c r="FT21" s="410" t="s">
        <v>287</v>
      </c>
      <c r="FU21" s="410" t="s">
        <v>287</v>
      </c>
      <c r="FV21" s="410" t="s">
        <v>287</v>
      </c>
      <c r="FW21" s="410" t="s">
        <v>287</v>
      </c>
      <c r="FX21" s="410" t="s">
        <v>287</v>
      </c>
      <c r="FY21" s="435">
        <v>0.12139999999999998</v>
      </c>
      <c r="FZ21" s="435">
        <v>0.25319999999999998</v>
      </c>
      <c r="GA21" s="302" t="s">
        <v>287</v>
      </c>
      <c r="GB21" s="302" t="s">
        <v>287</v>
      </c>
      <c r="GC21" s="302" t="s">
        <v>287</v>
      </c>
      <c r="GD21" s="302" t="s">
        <v>287</v>
      </c>
      <c r="GE21" s="302">
        <v>0.60936650836314643</v>
      </c>
      <c r="GF21" s="302">
        <v>0.65267828815075157</v>
      </c>
      <c r="GG21" s="302" t="s">
        <v>287</v>
      </c>
      <c r="GH21" s="302" t="s">
        <v>287</v>
      </c>
      <c r="GI21" s="302" t="s">
        <v>287</v>
      </c>
      <c r="GJ21" s="302" t="s">
        <v>287</v>
      </c>
      <c r="GK21" s="464">
        <v>0.36400231700000002</v>
      </c>
      <c r="GL21" s="410" t="s">
        <v>287</v>
      </c>
      <c r="GM21" s="410" t="s">
        <v>287</v>
      </c>
      <c r="GN21" s="410" t="s">
        <v>287</v>
      </c>
      <c r="GO21" s="410" t="s">
        <v>287</v>
      </c>
      <c r="GP21" s="410" t="s">
        <v>287</v>
      </c>
      <c r="GQ21" s="410" t="s">
        <v>287</v>
      </c>
      <c r="GR21" s="410" t="s">
        <v>287</v>
      </c>
      <c r="GS21" s="410" t="s">
        <v>287</v>
      </c>
      <c r="GT21" s="302" t="s">
        <v>287</v>
      </c>
      <c r="GU21" s="302" t="s">
        <v>287</v>
      </c>
      <c r="GV21" s="302" t="s">
        <v>287</v>
      </c>
      <c r="GW21" s="302" t="s">
        <v>287</v>
      </c>
      <c r="GX21" s="408" t="s">
        <v>287</v>
      </c>
      <c r="GY21" s="408" t="s">
        <v>287</v>
      </c>
      <c r="GZ21" s="408" t="s">
        <v>287</v>
      </c>
      <c r="HA21" s="408" t="s">
        <v>287</v>
      </c>
      <c r="HB21" s="408" t="s">
        <v>287</v>
      </c>
      <c r="HC21" s="408" t="s">
        <v>287</v>
      </c>
      <c r="HD21" s="408" t="s">
        <v>287</v>
      </c>
      <c r="HE21" s="408" t="s">
        <v>287</v>
      </c>
      <c r="HF21" s="408" t="s">
        <v>287</v>
      </c>
      <c r="HG21" s="408" t="s">
        <v>287</v>
      </c>
      <c r="HH21" s="408" t="s">
        <v>287</v>
      </c>
      <c r="HI21" s="408" t="s">
        <v>287</v>
      </c>
      <c r="HJ21" s="408" t="s">
        <v>287</v>
      </c>
      <c r="HK21" s="408" t="s">
        <v>287</v>
      </c>
      <c r="HL21" s="408" t="s">
        <v>287</v>
      </c>
      <c r="HM21" s="408" t="s">
        <v>287</v>
      </c>
      <c r="HN21" s="408" t="s">
        <v>287</v>
      </c>
      <c r="HO21" s="408" t="s">
        <v>287</v>
      </c>
      <c r="HQ21" s="270"/>
      <c r="HR21" s="270"/>
    </row>
    <row r="22" spans="1:226" x14ac:dyDescent="0.35">
      <c r="A22" s="299">
        <v>45107</v>
      </c>
      <c r="B22" s="303" t="s">
        <v>813</v>
      </c>
      <c r="C22" s="303" t="s">
        <v>1</v>
      </c>
      <c r="D22" s="303" t="s">
        <v>871</v>
      </c>
      <c r="E22" s="408">
        <v>10000000</v>
      </c>
      <c r="F22" s="408" t="s">
        <v>287</v>
      </c>
      <c r="G22" s="408" t="s">
        <v>287</v>
      </c>
      <c r="H22" s="408">
        <v>32375000</v>
      </c>
      <c r="I22" s="408">
        <v>47828322.959999993</v>
      </c>
      <c r="J22" s="408" t="s">
        <v>287</v>
      </c>
      <c r="K22" s="408" t="s">
        <v>287</v>
      </c>
      <c r="L22" s="408" t="s">
        <v>287</v>
      </c>
      <c r="M22" s="408" t="s">
        <v>287</v>
      </c>
      <c r="N22" s="408" t="s">
        <v>287</v>
      </c>
      <c r="O22" s="408" t="s">
        <v>287</v>
      </c>
      <c r="P22" s="408" t="s">
        <v>287</v>
      </c>
      <c r="Q22" s="408" t="s">
        <v>287</v>
      </c>
      <c r="R22" s="408" t="s">
        <v>287</v>
      </c>
      <c r="S22" s="408">
        <v>47611627.710000001</v>
      </c>
      <c r="T22" s="408" t="s">
        <v>287</v>
      </c>
      <c r="U22" s="408" t="s">
        <v>287</v>
      </c>
      <c r="V22" s="408" t="s">
        <v>287</v>
      </c>
      <c r="W22" s="408" t="s">
        <v>287</v>
      </c>
      <c r="X22" s="408" t="s">
        <v>287</v>
      </c>
      <c r="Y22" s="408" t="s">
        <v>287</v>
      </c>
      <c r="Z22" s="408" t="s">
        <v>287</v>
      </c>
      <c r="AA22" s="408" t="s">
        <v>287</v>
      </c>
      <c r="AB22" s="408" t="s">
        <v>287</v>
      </c>
      <c r="AC22" s="408" t="s">
        <v>287</v>
      </c>
      <c r="AD22" s="408">
        <v>47611627.710000001</v>
      </c>
      <c r="AE22" s="410" t="s">
        <v>305</v>
      </c>
      <c r="AF22" s="410" t="s">
        <v>874</v>
      </c>
      <c r="AG22" s="408">
        <v>0</v>
      </c>
      <c r="AH22" s="408">
        <v>0</v>
      </c>
      <c r="AI22" s="410">
        <v>0</v>
      </c>
      <c r="AJ22" s="408">
        <v>0</v>
      </c>
      <c r="AK22" s="408">
        <v>0</v>
      </c>
      <c r="AL22" s="408">
        <v>0</v>
      </c>
      <c r="AM22" s="462">
        <v>0</v>
      </c>
      <c r="AN22" s="462">
        <v>0</v>
      </c>
      <c r="AO22" s="410">
        <v>0</v>
      </c>
      <c r="AP22" s="462">
        <v>0</v>
      </c>
      <c r="AQ22" s="462">
        <v>0</v>
      </c>
      <c r="AR22" s="462">
        <v>0</v>
      </c>
      <c r="AS22" s="410" t="s">
        <v>1083</v>
      </c>
      <c r="AT22" s="410" t="s">
        <v>873</v>
      </c>
      <c r="AU22" s="464">
        <v>0.99</v>
      </c>
      <c r="AV22" s="410" t="s">
        <v>874</v>
      </c>
      <c r="AW22" s="410" t="s">
        <v>996</v>
      </c>
      <c r="AX22" s="410">
        <v>0</v>
      </c>
      <c r="AY22" s="462">
        <v>215898347.5</v>
      </c>
      <c r="AZ22" s="462">
        <v>2024321616</v>
      </c>
      <c r="BA22" s="462" t="s">
        <v>287</v>
      </c>
      <c r="BB22" s="462">
        <v>2240219963.5</v>
      </c>
      <c r="BC22" s="462" t="s">
        <v>287</v>
      </c>
      <c r="BD22" s="462" t="s">
        <v>287</v>
      </c>
      <c r="BE22" s="462" t="s">
        <v>287</v>
      </c>
      <c r="BF22" s="462">
        <v>2196462897.1300001</v>
      </c>
      <c r="BG22" s="462" t="s">
        <v>287</v>
      </c>
      <c r="BH22" s="462" t="s">
        <v>287</v>
      </c>
      <c r="BI22" s="462" t="s">
        <v>287</v>
      </c>
      <c r="BJ22" s="462" t="s">
        <v>287</v>
      </c>
      <c r="BK22" s="462" t="s">
        <v>287</v>
      </c>
      <c r="BL22" s="462">
        <v>648298</v>
      </c>
      <c r="BM22" s="462" t="s">
        <v>287</v>
      </c>
      <c r="BN22" s="462" t="s">
        <v>287</v>
      </c>
      <c r="BO22" s="462" t="s">
        <v>287</v>
      </c>
      <c r="BP22" s="462">
        <v>833193232.5999999</v>
      </c>
      <c r="BQ22" s="462" t="s">
        <v>287</v>
      </c>
      <c r="BR22" s="410" t="s">
        <v>1084</v>
      </c>
      <c r="BS22" s="410" t="s">
        <v>1073</v>
      </c>
      <c r="BT22" s="465">
        <v>44470</v>
      </c>
      <c r="BU22" s="410" t="s">
        <v>878</v>
      </c>
      <c r="BV22" s="465">
        <v>40935</v>
      </c>
      <c r="BW22" s="464">
        <v>0.99</v>
      </c>
      <c r="BX22" s="465">
        <v>40935</v>
      </c>
      <c r="BY22" s="410" t="s">
        <v>996</v>
      </c>
      <c r="BZ22" s="465">
        <v>44470</v>
      </c>
      <c r="CA22" s="410" t="s">
        <v>997</v>
      </c>
      <c r="CB22" s="465">
        <v>44470</v>
      </c>
      <c r="CC22" s="410" t="s">
        <v>1018</v>
      </c>
      <c r="CD22" s="465">
        <v>44470</v>
      </c>
      <c r="CE22" s="410" t="s">
        <v>1084</v>
      </c>
      <c r="CF22" s="410" t="s">
        <v>895</v>
      </c>
      <c r="CG22" s="465">
        <v>43556</v>
      </c>
      <c r="CH22" s="410">
        <v>193</v>
      </c>
      <c r="CI22" s="410" t="s">
        <v>1014</v>
      </c>
      <c r="CJ22" s="410" t="s">
        <v>1021</v>
      </c>
      <c r="CK22" s="410">
        <v>369437</v>
      </c>
      <c r="CL22" s="464">
        <v>0.99947799999999998</v>
      </c>
      <c r="CM22" s="462">
        <v>6063775</v>
      </c>
      <c r="CN22" s="462">
        <v>103461.58</v>
      </c>
      <c r="CO22" s="410" t="s">
        <v>287</v>
      </c>
      <c r="CP22" s="410" t="s">
        <v>287</v>
      </c>
      <c r="CQ22" s="410" t="s">
        <v>287</v>
      </c>
      <c r="CR22" s="410" t="s">
        <v>305</v>
      </c>
      <c r="CS22" s="462">
        <v>0</v>
      </c>
      <c r="CT22" s="462" t="s">
        <v>287</v>
      </c>
      <c r="CU22" s="462">
        <v>0</v>
      </c>
      <c r="CV22" s="462">
        <v>2425316953.9499998</v>
      </c>
      <c r="CW22" s="462">
        <v>0</v>
      </c>
      <c r="CX22" s="462">
        <v>196860000</v>
      </c>
      <c r="CY22" s="462">
        <v>0</v>
      </c>
      <c r="CZ22" s="462">
        <v>0</v>
      </c>
      <c r="DA22" s="410" t="s">
        <v>881</v>
      </c>
      <c r="DB22" s="410" t="s">
        <v>882</v>
      </c>
      <c r="DC22" s="410" t="s">
        <v>287</v>
      </c>
      <c r="DD22" s="462">
        <v>18918254.739999995</v>
      </c>
      <c r="DE22" s="410">
        <v>0</v>
      </c>
      <c r="DF22" s="462">
        <v>0</v>
      </c>
      <c r="DG22" s="462">
        <v>123490242.97</v>
      </c>
      <c r="DH22" s="462" t="s">
        <v>287</v>
      </c>
      <c r="DI22" s="463" t="s">
        <v>287</v>
      </c>
      <c r="DJ22" s="462" t="s">
        <v>287</v>
      </c>
      <c r="DK22" s="410" t="s">
        <v>287</v>
      </c>
      <c r="DL22" s="410" t="s">
        <v>287</v>
      </c>
      <c r="DM22" s="410" t="s">
        <v>287</v>
      </c>
      <c r="DN22" s="410" t="s">
        <v>287</v>
      </c>
      <c r="DO22" s="410" t="s">
        <v>287</v>
      </c>
      <c r="DP22" s="410" t="s">
        <v>287</v>
      </c>
      <c r="DQ22" s="410" t="s">
        <v>287</v>
      </c>
      <c r="DR22" s="410" t="s">
        <v>287</v>
      </c>
      <c r="DS22" s="410" t="s">
        <v>287</v>
      </c>
      <c r="DT22" s="410" t="s">
        <v>287</v>
      </c>
      <c r="DU22" s="410" t="s">
        <v>287</v>
      </c>
      <c r="DV22" s="410" t="s">
        <v>287</v>
      </c>
      <c r="DW22" s="410" t="s">
        <v>287</v>
      </c>
      <c r="DX22" s="410" t="s">
        <v>287</v>
      </c>
      <c r="DY22" s="410" t="s">
        <v>287</v>
      </c>
      <c r="DZ22" s="462">
        <v>47291983</v>
      </c>
      <c r="EA22" s="462">
        <v>13985357</v>
      </c>
      <c r="EB22" s="462">
        <v>44815550</v>
      </c>
      <c r="EC22" s="462">
        <v>27970714</v>
      </c>
      <c r="ED22" s="462">
        <v>13107105</v>
      </c>
      <c r="EE22" s="462">
        <v>3094948683</v>
      </c>
      <c r="EF22" s="462">
        <v>3047656700</v>
      </c>
      <c r="EG22" s="410" t="s">
        <v>883</v>
      </c>
      <c r="EH22" s="410" t="s">
        <v>287</v>
      </c>
      <c r="EI22" s="464">
        <v>0.60219999999999996</v>
      </c>
      <c r="EJ22" s="464">
        <v>0.34050000000000002</v>
      </c>
      <c r="EK22" s="410" t="s">
        <v>287</v>
      </c>
      <c r="EL22" s="462">
        <v>2425316953.9500003</v>
      </c>
      <c r="EM22" s="464">
        <v>1</v>
      </c>
      <c r="EN22" s="464">
        <v>0</v>
      </c>
      <c r="EO22" s="410" t="s">
        <v>287</v>
      </c>
      <c r="EP22" s="410" t="s">
        <v>287</v>
      </c>
      <c r="EQ22" s="410" t="s">
        <v>287</v>
      </c>
      <c r="ER22" s="464">
        <v>1</v>
      </c>
      <c r="ES22" s="410" t="s">
        <v>287</v>
      </c>
      <c r="ET22" s="467">
        <v>0.90980000000000005</v>
      </c>
      <c r="EU22" s="410" t="s">
        <v>287</v>
      </c>
      <c r="EV22" s="410" t="s">
        <v>287</v>
      </c>
      <c r="EW22" s="410" t="s">
        <v>287</v>
      </c>
      <c r="EX22" s="410" t="s">
        <v>287</v>
      </c>
      <c r="EY22" s="410" t="s">
        <v>287</v>
      </c>
      <c r="EZ22" s="410" t="s">
        <v>287</v>
      </c>
      <c r="FA22" s="467">
        <v>0</v>
      </c>
      <c r="FB22" s="410" t="s">
        <v>287</v>
      </c>
      <c r="FC22" s="410" t="s">
        <v>287</v>
      </c>
      <c r="FD22" s="410" t="s">
        <v>287</v>
      </c>
      <c r="FE22" s="410" t="s">
        <v>287</v>
      </c>
      <c r="FF22" s="410" t="s">
        <v>287</v>
      </c>
      <c r="FG22" s="410" t="s">
        <v>287</v>
      </c>
      <c r="FH22" s="410" t="s">
        <v>287</v>
      </c>
      <c r="FI22" s="462" t="s">
        <v>287</v>
      </c>
      <c r="FJ22" s="462" t="s">
        <v>287</v>
      </c>
      <c r="FK22" s="464">
        <v>0.998</v>
      </c>
      <c r="FL22" s="464">
        <v>1</v>
      </c>
      <c r="FM22" s="412" t="s">
        <v>905</v>
      </c>
      <c r="FN22" s="433">
        <v>0</v>
      </c>
      <c r="FO22" s="410" t="s">
        <v>1015</v>
      </c>
      <c r="FP22" s="410">
        <v>16</v>
      </c>
      <c r="FQ22" s="410">
        <v>1</v>
      </c>
      <c r="FR22" s="410" t="s">
        <v>287</v>
      </c>
      <c r="FS22" s="410" t="s">
        <v>287</v>
      </c>
      <c r="FT22" s="410" t="s">
        <v>287</v>
      </c>
      <c r="FU22" s="410" t="s">
        <v>287</v>
      </c>
      <c r="FV22" s="410" t="s">
        <v>287</v>
      </c>
      <c r="FW22" s="410" t="s">
        <v>287</v>
      </c>
      <c r="FX22" s="410" t="s">
        <v>287</v>
      </c>
      <c r="FY22" s="469">
        <v>0.14082500000000001</v>
      </c>
      <c r="FZ22" s="469">
        <v>0.47849999999999998</v>
      </c>
      <c r="GA22" s="464" t="s">
        <v>287</v>
      </c>
      <c r="GB22" s="464" t="s">
        <v>287</v>
      </c>
      <c r="GC22" s="464" t="s">
        <v>287</v>
      </c>
      <c r="GD22" s="464" t="s">
        <v>287</v>
      </c>
      <c r="GE22" s="464">
        <v>0.55236733948503547</v>
      </c>
      <c r="GF22" s="464">
        <v>0.61572274139422445</v>
      </c>
      <c r="GG22" s="464" t="s">
        <v>287</v>
      </c>
      <c r="GH22" s="464" t="s">
        <v>287</v>
      </c>
      <c r="GI22" s="464" t="s">
        <v>287</v>
      </c>
      <c r="GJ22" s="464" t="s">
        <v>287</v>
      </c>
      <c r="GK22" s="464">
        <v>0.34717284600000003</v>
      </c>
      <c r="GL22" s="410" t="s">
        <v>287</v>
      </c>
      <c r="GM22" s="410" t="s">
        <v>287</v>
      </c>
      <c r="GN22" s="410" t="s">
        <v>287</v>
      </c>
      <c r="GO22" s="410" t="s">
        <v>287</v>
      </c>
      <c r="GP22" s="410" t="s">
        <v>287</v>
      </c>
      <c r="GQ22" s="410" t="s">
        <v>287</v>
      </c>
      <c r="GR22" s="410" t="s">
        <v>287</v>
      </c>
      <c r="GS22" s="410" t="s">
        <v>287</v>
      </c>
      <c r="GT22" s="302" t="s">
        <v>287</v>
      </c>
      <c r="GU22" s="302" t="s">
        <v>287</v>
      </c>
      <c r="GV22" s="302" t="s">
        <v>287</v>
      </c>
      <c r="GW22" s="302" t="s">
        <v>287</v>
      </c>
      <c r="GX22" s="302" t="s">
        <v>287</v>
      </c>
      <c r="GY22" s="302" t="s">
        <v>287</v>
      </c>
      <c r="GZ22" s="302" t="s">
        <v>287</v>
      </c>
      <c r="HA22" s="302" t="s">
        <v>287</v>
      </c>
      <c r="HB22" s="302" t="s">
        <v>287</v>
      </c>
      <c r="HC22" s="302" t="s">
        <v>287</v>
      </c>
      <c r="HD22" s="302" t="s">
        <v>287</v>
      </c>
      <c r="HE22" s="302" t="s">
        <v>287</v>
      </c>
      <c r="HF22" s="302" t="s">
        <v>287</v>
      </c>
      <c r="HG22" s="302" t="s">
        <v>287</v>
      </c>
      <c r="HH22" s="302" t="s">
        <v>287</v>
      </c>
      <c r="HI22" s="302" t="s">
        <v>287</v>
      </c>
      <c r="HJ22" s="302" t="s">
        <v>287</v>
      </c>
      <c r="HK22" s="302" t="s">
        <v>287</v>
      </c>
      <c r="HL22" s="302" t="s">
        <v>287</v>
      </c>
      <c r="HM22" s="302" t="s">
        <v>287</v>
      </c>
      <c r="HN22" s="302" t="s">
        <v>287</v>
      </c>
      <c r="HO22" s="302" t="s">
        <v>287</v>
      </c>
      <c r="HQ22" s="270"/>
      <c r="HR22" s="270"/>
    </row>
    <row r="23" spans="1:226" x14ac:dyDescent="0.35">
      <c r="A23" s="299">
        <v>45199</v>
      </c>
      <c r="B23" s="303" t="s">
        <v>813</v>
      </c>
      <c r="C23" s="303" t="s">
        <v>1</v>
      </c>
      <c r="D23" s="303" t="s">
        <v>871</v>
      </c>
      <c r="E23" s="408">
        <v>10000000</v>
      </c>
      <c r="F23" s="408" t="s">
        <v>287</v>
      </c>
      <c r="G23" s="408" t="s">
        <v>287</v>
      </c>
      <c r="H23" s="408">
        <v>32375000</v>
      </c>
      <c r="I23" s="408">
        <v>48347427.299999997</v>
      </c>
      <c r="J23" s="408" t="s">
        <v>287</v>
      </c>
      <c r="K23" s="408" t="s">
        <v>287</v>
      </c>
      <c r="L23" s="408" t="s">
        <v>287</v>
      </c>
      <c r="M23" s="408" t="s">
        <v>287</v>
      </c>
      <c r="N23" s="408" t="s">
        <v>287</v>
      </c>
      <c r="O23" s="408" t="s">
        <v>287</v>
      </c>
      <c r="P23" s="408" t="s">
        <v>287</v>
      </c>
      <c r="Q23" s="408" t="s">
        <v>287</v>
      </c>
      <c r="R23" s="408" t="s">
        <v>287</v>
      </c>
      <c r="S23" s="408">
        <v>48283412.909999996</v>
      </c>
      <c r="T23" s="408" t="s">
        <v>287</v>
      </c>
      <c r="U23" s="408" t="s">
        <v>287</v>
      </c>
      <c r="V23" s="408" t="s">
        <v>287</v>
      </c>
      <c r="W23" s="408" t="s">
        <v>287</v>
      </c>
      <c r="X23" s="408" t="s">
        <v>287</v>
      </c>
      <c r="Y23" s="408" t="s">
        <v>287</v>
      </c>
      <c r="Z23" s="408" t="s">
        <v>287</v>
      </c>
      <c r="AA23" s="408" t="s">
        <v>287</v>
      </c>
      <c r="AB23" s="408" t="s">
        <v>287</v>
      </c>
      <c r="AC23" s="408" t="s">
        <v>287</v>
      </c>
      <c r="AD23" s="408">
        <v>48283412.909999996</v>
      </c>
      <c r="AE23" s="410" t="s">
        <v>305</v>
      </c>
      <c r="AF23" s="410" t="s">
        <v>874</v>
      </c>
      <c r="AG23" s="408">
        <v>0</v>
      </c>
      <c r="AH23" s="408">
        <v>0</v>
      </c>
      <c r="AI23" s="410">
        <v>0</v>
      </c>
      <c r="AJ23" s="408">
        <v>0</v>
      </c>
      <c r="AK23" s="408">
        <v>0</v>
      </c>
      <c r="AL23" s="408">
        <v>0</v>
      </c>
      <c r="AM23" s="462">
        <v>0</v>
      </c>
      <c r="AN23" s="462">
        <v>0</v>
      </c>
      <c r="AO23" s="410">
        <v>0</v>
      </c>
      <c r="AP23" s="462">
        <v>0</v>
      </c>
      <c r="AQ23" s="462">
        <v>0</v>
      </c>
      <c r="AR23" s="462">
        <v>0</v>
      </c>
      <c r="AS23" s="410" t="s">
        <v>1083</v>
      </c>
      <c r="AT23" s="410" t="s">
        <v>873</v>
      </c>
      <c r="AU23" s="464">
        <v>0.99</v>
      </c>
      <c r="AV23" s="410" t="s">
        <v>874</v>
      </c>
      <c r="AW23" s="410" t="s">
        <v>996</v>
      </c>
      <c r="AX23" s="410">
        <v>0</v>
      </c>
      <c r="AY23" s="462">
        <v>268249984</v>
      </c>
      <c r="AZ23" s="462">
        <v>2018554339</v>
      </c>
      <c r="BA23" s="462" t="s">
        <v>287</v>
      </c>
      <c r="BB23" s="462">
        <v>2286804323</v>
      </c>
      <c r="BC23" s="462" t="s">
        <v>287</v>
      </c>
      <c r="BD23" s="462" t="s">
        <v>287</v>
      </c>
      <c r="BE23" s="462" t="s">
        <v>287</v>
      </c>
      <c r="BF23" s="462">
        <v>2317590723.0100002</v>
      </c>
      <c r="BG23" s="462" t="s">
        <v>287</v>
      </c>
      <c r="BH23" s="462" t="s">
        <v>287</v>
      </c>
      <c r="BI23" s="462" t="s">
        <v>287</v>
      </c>
      <c r="BJ23" s="462" t="s">
        <v>287</v>
      </c>
      <c r="BK23" s="462" t="s">
        <v>287</v>
      </c>
      <c r="BL23" s="462">
        <v>649026</v>
      </c>
      <c r="BM23" s="462" t="s">
        <v>287</v>
      </c>
      <c r="BN23" s="462" t="s">
        <v>287</v>
      </c>
      <c r="BO23" s="462" t="s">
        <v>287</v>
      </c>
      <c r="BP23" s="462">
        <v>841047581.53999984</v>
      </c>
      <c r="BQ23" s="462" t="s">
        <v>287</v>
      </c>
      <c r="BR23" s="410" t="s">
        <v>1086</v>
      </c>
      <c r="BS23" s="410" t="s">
        <v>1073</v>
      </c>
      <c r="BT23" s="465">
        <v>44470</v>
      </c>
      <c r="BU23" s="410" t="s">
        <v>878</v>
      </c>
      <c r="BV23" s="465">
        <v>40935</v>
      </c>
      <c r="BW23" s="464">
        <v>0.99</v>
      </c>
      <c r="BX23" s="465">
        <v>40935</v>
      </c>
      <c r="BY23" s="410" t="s">
        <v>996</v>
      </c>
      <c r="BZ23" s="465">
        <v>44470</v>
      </c>
      <c r="CA23" s="410" t="s">
        <v>997</v>
      </c>
      <c r="CB23" s="465">
        <v>44470</v>
      </c>
      <c r="CC23" s="410" t="s">
        <v>1087</v>
      </c>
      <c r="CD23" s="465">
        <v>44470</v>
      </c>
      <c r="CE23" s="410" t="s">
        <v>1086</v>
      </c>
      <c r="CF23" s="410" t="s">
        <v>895</v>
      </c>
      <c r="CG23" s="465">
        <v>43556</v>
      </c>
      <c r="CH23" s="410">
        <v>205</v>
      </c>
      <c r="CI23" s="410" t="s">
        <v>1014</v>
      </c>
      <c r="CJ23" s="410" t="s">
        <v>1021</v>
      </c>
      <c r="CK23" s="410">
        <v>369294</v>
      </c>
      <c r="CL23" s="464">
        <v>0.99944500000000003</v>
      </c>
      <c r="CM23" s="462">
        <v>508342</v>
      </c>
      <c r="CN23" s="462">
        <v>16268.348299319729</v>
      </c>
      <c r="CO23" s="410" t="s">
        <v>287</v>
      </c>
      <c r="CP23" s="410" t="s">
        <v>287</v>
      </c>
      <c r="CQ23" s="410" t="s">
        <v>287</v>
      </c>
      <c r="CR23" s="410" t="s">
        <v>305</v>
      </c>
      <c r="CS23" s="462">
        <v>0</v>
      </c>
      <c r="CT23" s="462" t="s">
        <v>287</v>
      </c>
      <c r="CU23" s="462">
        <v>0</v>
      </c>
      <c r="CV23" s="462">
        <v>2560916986.75</v>
      </c>
      <c r="CW23" s="462">
        <v>0</v>
      </c>
      <c r="CX23" s="462">
        <v>150000000</v>
      </c>
      <c r="CY23" s="462">
        <v>0</v>
      </c>
      <c r="CZ23" s="462">
        <v>0</v>
      </c>
      <c r="DA23" s="410" t="s">
        <v>881</v>
      </c>
      <c r="DB23" s="410" t="s">
        <v>882</v>
      </c>
      <c r="DC23" s="410" t="s">
        <v>287</v>
      </c>
      <c r="DD23" s="462">
        <v>17645846.329999998</v>
      </c>
      <c r="DE23" s="410">
        <v>0</v>
      </c>
      <c r="DF23" s="462">
        <v>0</v>
      </c>
      <c r="DG23" s="462">
        <v>88634023.909999996</v>
      </c>
      <c r="DH23" s="462" t="s">
        <v>287</v>
      </c>
      <c r="DI23" s="463" t="s">
        <v>287</v>
      </c>
      <c r="DJ23" s="462" t="s">
        <v>287</v>
      </c>
      <c r="DK23" s="410" t="s">
        <v>287</v>
      </c>
      <c r="DL23" s="410" t="s">
        <v>287</v>
      </c>
      <c r="DM23" s="410" t="s">
        <v>287</v>
      </c>
      <c r="DN23" s="410" t="s">
        <v>287</v>
      </c>
      <c r="DO23" s="410" t="s">
        <v>287</v>
      </c>
      <c r="DP23" s="410" t="s">
        <v>287</v>
      </c>
      <c r="DQ23" s="410" t="s">
        <v>287</v>
      </c>
      <c r="DR23" s="410" t="s">
        <v>287</v>
      </c>
      <c r="DS23" s="410" t="s">
        <v>287</v>
      </c>
      <c r="DT23" s="410" t="s">
        <v>287</v>
      </c>
      <c r="DU23" s="410" t="s">
        <v>287</v>
      </c>
      <c r="DV23" s="410" t="s">
        <v>287</v>
      </c>
      <c r="DW23" s="410" t="s">
        <v>287</v>
      </c>
      <c r="DX23" s="410" t="s">
        <v>287</v>
      </c>
      <c r="DY23" s="410" t="s">
        <v>287</v>
      </c>
      <c r="DZ23" s="462">
        <v>47291983</v>
      </c>
      <c r="EA23" s="462">
        <v>13985357</v>
      </c>
      <c r="EB23" s="462">
        <v>44815550</v>
      </c>
      <c r="EC23" s="462">
        <v>27970714</v>
      </c>
      <c r="ED23" s="462">
        <v>13107105</v>
      </c>
      <c r="EE23" s="462">
        <v>3094948683</v>
      </c>
      <c r="EF23" s="462">
        <v>3047656700</v>
      </c>
      <c r="EG23" s="410" t="s">
        <v>883</v>
      </c>
      <c r="EH23" s="410" t="s">
        <v>287</v>
      </c>
      <c r="EI23" s="464">
        <v>0.60219999999999996</v>
      </c>
      <c r="EJ23" s="464">
        <v>0.34050000000000002</v>
      </c>
      <c r="EK23" s="410" t="s">
        <v>287</v>
      </c>
      <c r="EL23" s="462">
        <v>2560916986.75</v>
      </c>
      <c r="EM23" s="464">
        <v>1</v>
      </c>
      <c r="EN23" s="464">
        <v>0</v>
      </c>
      <c r="EO23" s="410" t="s">
        <v>287</v>
      </c>
      <c r="EP23" s="410" t="s">
        <v>287</v>
      </c>
      <c r="EQ23" s="410" t="s">
        <v>287</v>
      </c>
      <c r="ER23" s="464">
        <v>1</v>
      </c>
      <c r="ES23" s="410" t="s">
        <v>287</v>
      </c>
      <c r="ET23" s="467">
        <v>0.90890000000000004</v>
      </c>
      <c r="EU23" s="410" t="s">
        <v>287</v>
      </c>
      <c r="EV23" s="410" t="s">
        <v>287</v>
      </c>
      <c r="EW23" s="410" t="s">
        <v>287</v>
      </c>
      <c r="EX23" s="410" t="s">
        <v>287</v>
      </c>
      <c r="EY23" s="410" t="s">
        <v>287</v>
      </c>
      <c r="EZ23" s="410" t="s">
        <v>287</v>
      </c>
      <c r="FA23" s="467">
        <v>0</v>
      </c>
      <c r="FB23" s="410" t="s">
        <v>287</v>
      </c>
      <c r="FC23" s="410" t="s">
        <v>287</v>
      </c>
      <c r="FD23" s="410" t="s">
        <v>287</v>
      </c>
      <c r="FE23" s="410" t="s">
        <v>287</v>
      </c>
      <c r="FF23" s="410" t="s">
        <v>287</v>
      </c>
      <c r="FG23" s="410" t="s">
        <v>287</v>
      </c>
      <c r="FH23" s="410" t="s">
        <v>287</v>
      </c>
      <c r="FI23" s="462" t="s">
        <v>287</v>
      </c>
      <c r="FJ23" s="462" t="s">
        <v>287</v>
      </c>
      <c r="FK23" s="464">
        <v>0.998</v>
      </c>
      <c r="FL23" s="464">
        <v>1</v>
      </c>
      <c r="FM23" s="412" t="s">
        <v>905</v>
      </c>
      <c r="FN23" s="433">
        <v>0</v>
      </c>
      <c r="FO23" s="496" t="s">
        <v>1015</v>
      </c>
      <c r="FP23" s="410">
        <v>16</v>
      </c>
      <c r="FQ23" s="410">
        <v>1</v>
      </c>
      <c r="FR23" s="410" t="s">
        <v>287</v>
      </c>
      <c r="FS23" s="410" t="s">
        <v>287</v>
      </c>
      <c r="FT23" s="410" t="s">
        <v>287</v>
      </c>
      <c r="FU23" s="410" t="s">
        <v>287</v>
      </c>
      <c r="FV23" s="410" t="s">
        <v>287</v>
      </c>
      <c r="FW23" s="410" t="s">
        <v>287</v>
      </c>
      <c r="FX23" s="410" t="s">
        <v>287</v>
      </c>
      <c r="FY23" s="469">
        <v>0.13338461538461538</v>
      </c>
      <c r="FZ23" s="469">
        <v>0.27289999999999998</v>
      </c>
      <c r="GA23" s="464" t="s">
        <v>287</v>
      </c>
      <c r="GB23" s="464" t="s">
        <v>287</v>
      </c>
      <c r="GC23" s="464" t="s">
        <v>287</v>
      </c>
      <c r="GD23" s="464" t="s">
        <v>287</v>
      </c>
      <c r="GE23" s="464">
        <v>0.57454202679759681</v>
      </c>
      <c r="GF23" s="464">
        <v>0.61272276061454733</v>
      </c>
      <c r="GG23" s="464" t="s">
        <v>287</v>
      </c>
      <c r="GH23" s="464" t="s">
        <v>287</v>
      </c>
      <c r="GI23" s="464" t="s">
        <v>287</v>
      </c>
      <c r="GJ23" s="464" t="s">
        <v>287</v>
      </c>
      <c r="GK23" s="464">
        <v>0.36280000000000001</v>
      </c>
      <c r="GL23" s="410" t="s">
        <v>287</v>
      </c>
      <c r="GM23" s="410" t="s">
        <v>287</v>
      </c>
      <c r="GN23" s="410" t="s">
        <v>287</v>
      </c>
      <c r="GO23" s="410" t="s">
        <v>287</v>
      </c>
      <c r="GP23" s="410" t="s">
        <v>287</v>
      </c>
      <c r="GQ23" s="410" t="s">
        <v>287</v>
      </c>
      <c r="GR23" s="410" t="s">
        <v>287</v>
      </c>
      <c r="GS23" s="410" t="s">
        <v>287</v>
      </c>
      <c r="GT23" s="302" t="s">
        <v>287</v>
      </c>
      <c r="GU23" s="302" t="s">
        <v>287</v>
      </c>
      <c r="GV23" s="302" t="s">
        <v>287</v>
      </c>
      <c r="GW23" s="302" t="s">
        <v>287</v>
      </c>
      <c r="GX23" s="302" t="s">
        <v>287</v>
      </c>
      <c r="GY23" s="302" t="s">
        <v>287</v>
      </c>
      <c r="GZ23" s="302" t="s">
        <v>287</v>
      </c>
      <c r="HA23" s="302" t="s">
        <v>287</v>
      </c>
      <c r="HB23" s="302" t="s">
        <v>287</v>
      </c>
      <c r="HC23" s="302" t="s">
        <v>287</v>
      </c>
      <c r="HD23" s="302" t="s">
        <v>287</v>
      </c>
      <c r="HE23" s="302" t="s">
        <v>287</v>
      </c>
      <c r="HF23" s="302" t="s">
        <v>287</v>
      </c>
      <c r="HG23" s="302" t="s">
        <v>287</v>
      </c>
      <c r="HH23" s="302" t="s">
        <v>287</v>
      </c>
      <c r="HI23" s="302" t="s">
        <v>287</v>
      </c>
      <c r="HJ23" s="302" t="s">
        <v>287</v>
      </c>
      <c r="HK23" s="302" t="s">
        <v>287</v>
      </c>
      <c r="HL23" s="302" t="s">
        <v>287</v>
      </c>
      <c r="HM23" s="302" t="s">
        <v>287</v>
      </c>
      <c r="HN23" s="302" t="s">
        <v>287</v>
      </c>
      <c r="HO23" s="302" t="s">
        <v>287</v>
      </c>
      <c r="HQ23" s="270"/>
      <c r="HR23" s="270"/>
    </row>
    <row r="24" spans="1:226" x14ac:dyDescent="0.35">
      <c r="A24" s="299">
        <v>45291</v>
      </c>
      <c r="B24" s="303" t="s">
        <v>813</v>
      </c>
      <c r="C24" s="303" t="s">
        <v>1</v>
      </c>
      <c r="D24" s="303" t="s">
        <v>871</v>
      </c>
      <c r="E24" s="408">
        <v>10000000</v>
      </c>
      <c r="F24" s="408" t="s">
        <v>287</v>
      </c>
      <c r="G24" s="408" t="s">
        <v>287</v>
      </c>
      <c r="H24" s="408">
        <v>30925000</v>
      </c>
      <c r="I24" s="408">
        <v>46076032.769999996</v>
      </c>
      <c r="J24" s="408" t="s">
        <v>287</v>
      </c>
      <c r="K24" s="408" t="s">
        <v>287</v>
      </c>
      <c r="L24" s="408" t="s">
        <v>287</v>
      </c>
      <c r="M24" s="408" t="s">
        <v>287</v>
      </c>
      <c r="N24" s="408" t="s">
        <v>287</v>
      </c>
      <c r="O24" s="408" t="s">
        <v>287</v>
      </c>
      <c r="P24" s="408" t="s">
        <v>287</v>
      </c>
      <c r="Q24" s="408" t="s">
        <v>287</v>
      </c>
      <c r="R24" s="408" t="s">
        <v>287</v>
      </c>
      <c r="S24" s="408">
        <v>45981346.920000002</v>
      </c>
      <c r="T24" s="408" t="s">
        <v>287</v>
      </c>
      <c r="U24" s="408" t="s">
        <v>287</v>
      </c>
      <c r="V24" s="408" t="s">
        <v>287</v>
      </c>
      <c r="W24" s="408" t="s">
        <v>287</v>
      </c>
      <c r="X24" s="408" t="s">
        <v>287</v>
      </c>
      <c r="Y24" s="408" t="s">
        <v>287</v>
      </c>
      <c r="Z24" s="408" t="s">
        <v>287</v>
      </c>
      <c r="AA24" s="408" t="s">
        <v>287</v>
      </c>
      <c r="AB24" s="408" t="s">
        <v>287</v>
      </c>
      <c r="AC24" s="408" t="s">
        <v>287</v>
      </c>
      <c r="AD24" s="408">
        <v>45981346.920000002</v>
      </c>
      <c r="AE24" s="410" t="s">
        <v>305</v>
      </c>
      <c r="AF24" s="410" t="s">
        <v>1090</v>
      </c>
      <c r="AG24" s="408">
        <v>0</v>
      </c>
      <c r="AH24" s="408">
        <v>0</v>
      </c>
      <c r="AI24" s="410">
        <v>0</v>
      </c>
      <c r="AJ24" s="462">
        <v>0</v>
      </c>
      <c r="AK24" s="408">
        <v>0</v>
      </c>
      <c r="AL24" s="408">
        <v>0</v>
      </c>
      <c r="AM24" s="462">
        <v>0</v>
      </c>
      <c r="AN24" s="462">
        <v>0</v>
      </c>
      <c r="AO24" s="410">
        <v>0</v>
      </c>
      <c r="AP24" s="462">
        <v>0</v>
      </c>
      <c r="AQ24" s="462">
        <v>0</v>
      </c>
      <c r="AR24" s="462">
        <v>0</v>
      </c>
      <c r="AS24" s="410" t="s">
        <v>1091</v>
      </c>
      <c r="AT24" s="410" t="s">
        <v>873</v>
      </c>
      <c r="AU24" s="464">
        <v>0.99</v>
      </c>
      <c r="AV24" s="410" t="s">
        <v>874</v>
      </c>
      <c r="AW24" s="410" t="s">
        <v>996</v>
      </c>
      <c r="AX24" s="410">
        <v>0</v>
      </c>
      <c r="AY24" s="462">
        <v>194851149.5</v>
      </c>
      <c r="AZ24" s="462">
        <v>1509710648.608762</v>
      </c>
      <c r="BA24" s="462" t="s">
        <v>287</v>
      </c>
      <c r="BB24" s="462">
        <v>1704561798.108762</v>
      </c>
      <c r="BC24" s="462" t="s">
        <v>287</v>
      </c>
      <c r="BD24" s="462" t="s">
        <v>287</v>
      </c>
      <c r="BE24" s="462" t="s">
        <v>287</v>
      </c>
      <c r="BF24" s="462">
        <v>1777250714.6300001</v>
      </c>
      <c r="BG24" s="462" t="s">
        <v>287</v>
      </c>
      <c r="BH24" s="462" t="s">
        <v>287</v>
      </c>
      <c r="BI24" s="462" t="s">
        <v>287</v>
      </c>
      <c r="BJ24" s="462" t="s">
        <v>287</v>
      </c>
      <c r="BK24" s="462" t="s">
        <v>287</v>
      </c>
      <c r="BL24" s="462">
        <v>673330</v>
      </c>
      <c r="BM24" s="462" t="s">
        <v>287</v>
      </c>
      <c r="BN24" s="462" t="s">
        <v>287</v>
      </c>
      <c r="BO24" s="462" t="s">
        <v>287</v>
      </c>
      <c r="BP24" s="462">
        <v>845413648.63000011</v>
      </c>
      <c r="BQ24" s="462" t="s">
        <v>287</v>
      </c>
      <c r="BR24" s="410" t="s">
        <v>1092</v>
      </c>
      <c r="BS24" s="410" t="s">
        <v>1073</v>
      </c>
      <c r="BT24" s="465">
        <v>44470</v>
      </c>
      <c r="BU24" s="410" t="s">
        <v>878</v>
      </c>
      <c r="BV24" s="465">
        <v>40935</v>
      </c>
      <c r="BW24" s="464">
        <v>0.99</v>
      </c>
      <c r="BX24" s="465">
        <v>40935</v>
      </c>
      <c r="BY24" s="410" t="s">
        <v>996</v>
      </c>
      <c r="BZ24" s="465">
        <v>44470</v>
      </c>
      <c r="CA24" s="410" t="s">
        <v>997</v>
      </c>
      <c r="CB24" s="465">
        <v>44470</v>
      </c>
      <c r="CC24" s="410" t="s">
        <v>1087</v>
      </c>
      <c r="CD24" s="465">
        <v>44470</v>
      </c>
      <c r="CE24" s="410" t="s">
        <v>1092</v>
      </c>
      <c r="CF24" s="410" t="s">
        <v>895</v>
      </c>
      <c r="CG24" s="465">
        <v>43556</v>
      </c>
      <c r="CH24" s="410">
        <v>204</v>
      </c>
      <c r="CI24" s="410" t="s">
        <v>1014</v>
      </c>
      <c r="CJ24" s="410" t="s">
        <v>1021</v>
      </c>
      <c r="CK24" s="410">
        <v>383496</v>
      </c>
      <c r="CL24" s="464">
        <v>0.99946805181801113</v>
      </c>
      <c r="CM24" s="462">
        <v>2234400</v>
      </c>
      <c r="CN24" s="462">
        <v>24533.178438041883</v>
      </c>
      <c r="CO24" s="410" t="s">
        <v>287</v>
      </c>
      <c r="CP24" s="410" t="s">
        <v>287</v>
      </c>
      <c r="CQ24" s="410" t="s">
        <v>287</v>
      </c>
      <c r="CR24" s="410" t="s">
        <v>305</v>
      </c>
      <c r="CS24" s="462">
        <v>0</v>
      </c>
      <c r="CT24" s="462" t="s">
        <v>287</v>
      </c>
      <c r="CU24" s="462">
        <v>0</v>
      </c>
      <c r="CV24" s="462">
        <v>2062123850.6400003</v>
      </c>
      <c r="CW24" s="462">
        <v>0</v>
      </c>
      <c r="CX24" s="462">
        <v>150000000</v>
      </c>
      <c r="CY24" s="462">
        <v>0</v>
      </c>
      <c r="CZ24" s="462">
        <v>0</v>
      </c>
      <c r="DA24" s="410" t="s">
        <v>881</v>
      </c>
      <c r="DB24" s="410" t="s">
        <v>882</v>
      </c>
      <c r="DC24" s="410" t="s">
        <v>287</v>
      </c>
      <c r="DD24" s="462">
        <v>0</v>
      </c>
      <c r="DE24" s="410">
        <v>0</v>
      </c>
      <c r="DF24" s="462">
        <v>0</v>
      </c>
      <c r="DG24" s="462">
        <v>88634023.910000011</v>
      </c>
      <c r="DH24" s="462" t="s">
        <v>287</v>
      </c>
      <c r="DI24" s="463" t="s">
        <v>287</v>
      </c>
      <c r="DJ24" s="462" t="s">
        <v>287</v>
      </c>
      <c r="DK24" s="410" t="s">
        <v>287</v>
      </c>
      <c r="DL24" s="410" t="s">
        <v>287</v>
      </c>
      <c r="DM24" s="410" t="s">
        <v>287</v>
      </c>
      <c r="DN24" s="410" t="s">
        <v>287</v>
      </c>
      <c r="DO24" s="410" t="s">
        <v>287</v>
      </c>
      <c r="DP24" s="410" t="s">
        <v>287</v>
      </c>
      <c r="DQ24" s="410" t="s">
        <v>287</v>
      </c>
      <c r="DR24" s="410" t="s">
        <v>287</v>
      </c>
      <c r="DS24" s="410" t="s">
        <v>287</v>
      </c>
      <c r="DT24" s="410" t="s">
        <v>287</v>
      </c>
      <c r="DU24" s="410" t="s">
        <v>287</v>
      </c>
      <c r="DV24" s="410" t="s">
        <v>287</v>
      </c>
      <c r="DW24" s="410" t="s">
        <v>287</v>
      </c>
      <c r="DX24" s="410" t="s">
        <v>287</v>
      </c>
      <c r="DY24" s="410" t="s">
        <v>287</v>
      </c>
      <c r="DZ24" s="462">
        <v>47291983</v>
      </c>
      <c r="EA24" s="462">
        <v>13985357</v>
      </c>
      <c r="EB24" s="462">
        <v>44815550</v>
      </c>
      <c r="EC24" s="462">
        <v>27970714</v>
      </c>
      <c r="ED24" s="462">
        <v>13107105</v>
      </c>
      <c r="EE24" s="462">
        <v>3094948683</v>
      </c>
      <c r="EF24" s="462">
        <v>3047656700</v>
      </c>
      <c r="EG24" s="410" t="s">
        <v>883</v>
      </c>
      <c r="EH24" s="410" t="s">
        <v>287</v>
      </c>
      <c r="EI24" s="464">
        <v>0.60219999999999996</v>
      </c>
      <c r="EJ24" s="464">
        <v>0.34050000000000002</v>
      </c>
      <c r="EK24" s="410" t="s">
        <v>287</v>
      </c>
      <c r="EL24" s="462">
        <v>2062123850.6499999</v>
      </c>
      <c r="EM24" s="464">
        <v>1</v>
      </c>
      <c r="EN24" s="464">
        <v>0</v>
      </c>
      <c r="EO24" s="410" t="s">
        <v>287</v>
      </c>
      <c r="EP24" s="410" t="s">
        <v>287</v>
      </c>
      <c r="EQ24" s="410" t="s">
        <v>287</v>
      </c>
      <c r="ER24" s="464">
        <v>1</v>
      </c>
      <c r="ES24" s="410" t="s">
        <v>287</v>
      </c>
      <c r="ET24" s="467">
        <v>0.86670000000000003</v>
      </c>
      <c r="EU24" s="410" t="s">
        <v>287</v>
      </c>
      <c r="EV24" s="410" t="s">
        <v>287</v>
      </c>
      <c r="EW24" s="410" t="s">
        <v>287</v>
      </c>
      <c r="EX24" s="410" t="s">
        <v>287</v>
      </c>
      <c r="EY24" s="410" t="s">
        <v>287</v>
      </c>
      <c r="EZ24" s="410" t="s">
        <v>287</v>
      </c>
      <c r="FA24" s="467">
        <v>0</v>
      </c>
      <c r="FB24" s="410" t="s">
        <v>287</v>
      </c>
      <c r="FC24" s="410" t="s">
        <v>287</v>
      </c>
      <c r="FD24" s="410" t="s">
        <v>287</v>
      </c>
      <c r="FE24" s="410" t="s">
        <v>287</v>
      </c>
      <c r="FF24" s="410" t="s">
        <v>287</v>
      </c>
      <c r="FG24" s="410" t="s">
        <v>287</v>
      </c>
      <c r="FH24" s="410" t="s">
        <v>287</v>
      </c>
      <c r="FI24" s="462" t="s">
        <v>287</v>
      </c>
      <c r="FJ24" s="462" t="s">
        <v>287</v>
      </c>
      <c r="FK24" s="464">
        <v>0.998</v>
      </c>
      <c r="FL24" s="464">
        <v>1</v>
      </c>
      <c r="FM24" s="412" t="s">
        <v>905</v>
      </c>
      <c r="FN24" s="433">
        <v>0</v>
      </c>
      <c r="FO24" s="496" t="s">
        <v>1015</v>
      </c>
      <c r="FP24" s="410">
        <v>15</v>
      </c>
      <c r="FQ24" s="410">
        <v>1</v>
      </c>
      <c r="FR24" s="410" t="s">
        <v>287</v>
      </c>
      <c r="FS24" s="410" t="s">
        <v>287</v>
      </c>
      <c r="FT24" s="410" t="s">
        <v>287</v>
      </c>
      <c r="FU24" s="410" t="s">
        <v>287</v>
      </c>
      <c r="FV24" s="410" t="s">
        <v>287</v>
      </c>
      <c r="FW24" s="410" t="s">
        <v>287</v>
      </c>
      <c r="FX24" s="410" t="s">
        <v>287</v>
      </c>
      <c r="FY24" s="469">
        <v>0.11867142857142858</v>
      </c>
      <c r="FZ24" s="469">
        <v>0.28820000000000001</v>
      </c>
      <c r="GA24" s="464" t="s">
        <v>287</v>
      </c>
      <c r="GB24" s="464" t="s">
        <v>287</v>
      </c>
      <c r="GC24" s="464" t="s">
        <v>287</v>
      </c>
      <c r="GD24" s="464" t="s">
        <v>287</v>
      </c>
      <c r="GE24" s="464">
        <v>0.58120049247395345</v>
      </c>
      <c r="GF24" s="464">
        <v>0.62374238423016226</v>
      </c>
      <c r="GG24" s="464" t="s">
        <v>287</v>
      </c>
      <c r="GH24" s="464" t="s">
        <v>287</v>
      </c>
      <c r="GI24" s="464" t="s">
        <v>287</v>
      </c>
      <c r="GJ24" s="464" t="s">
        <v>287</v>
      </c>
      <c r="GK24" s="464">
        <v>0.37456695299999998</v>
      </c>
      <c r="GL24" s="410" t="s">
        <v>287</v>
      </c>
      <c r="GM24" s="410" t="s">
        <v>287</v>
      </c>
      <c r="GN24" s="410" t="s">
        <v>287</v>
      </c>
      <c r="GO24" s="410" t="s">
        <v>287</v>
      </c>
      <c r="GP24" s="410" t="s">
        <v>287</v>
      </c>
      <c r="GQ24" s="410" t="s">
        <v>287</v>
      </c>
      <c r="GR24" s="410" t="s">
        <v>287</v>
      </c>
      <c r="GS24" s="410" t="s">
        <v>287</v>
      </c>
      <c r="GT24" s="302" t="s">
        <v>287</v>
      </c>
      <c r="GU24" s="302" t="s">
        <v>287</v>
      </c>
      <c r="GV24" s="302" t="s">
        <v>287</v>
      </c>
      <c r="GW24" s="302" t="s">
        <v>287</v>
      </c>
      <c r="GX24" s="302" t="s">
        <v>287</v>
      </c>
      <c r="GY24" s="302" t="s">
        <v>287</v>
      </c>
      <c r="GZ24" s="302" t="s">
        <v>287</v>
      </c>
      <c r="HA24" s="302" t="s">
        <v>287</v>
      </c>
      <c r="HB24" s="302" t="s">
        <v>287</v>
      </c>
      <c r="HC24" s="302" t="s">
        <v>287</v>
      </c>
      <c r="HD24" s="302" t="s">
        <v>287</v>
      </c>
      <c r="HE24" s="302" t="s">
        <v>287</v>
      </c>
      <c r="HF24" s="302" t="s">
        <v>287</v>
      </c>
      <c r="HG24" s="302" t="s">
        <v>287</v>
      </c>
      <c r="HH24" s="302" t="s">
        <v>287</v>
      </c>
      <c r="HI24" s="302" t="s">
        <v>287</v>
      </c>
      <c r="HJ24" s="302" t="s">
        <v>287</v>
      </c>
      <c r="HK24" s="302" t="s">
        <v>287</v>
      </c>
      <c r="HL24" s="302" t="s">
        <v>287</v>
      </c>
      <c r="HM24" s="302" t="s">
        <v>287</v>
      </c>
      <c r="HN24" s="302" t="s">
        <v>287</v>
      </c>
      <c r="HO24" s="302" t="s">
        <v>287</v>
      </c>
      <c r="HQ24" s="270"/>
      <c r="HR24" s="270"/>
    </row>
    <row r="25" spans="1:226" x14ac:dyDescent="0.35">
      <c r="HQ25" s="270"/>
      <c r="HR25" s="270"/>
    </row>
    <row r="26" spans="1:226" x14ac:dyDescent="0.35">
      <c r="HQ26" s="270"/>
      <c r="HR26" s="270"/>
    </row>
    <row r="27" spans="1:226" x14ac:dyDescent="0.35">
      <c r="HQ27" s="270"/>
      <c r="HR27" s="270"/>
    </row>
    <row r="28" spans="1:226" x14ac:dyDescent="0.35">
      <c r="HQ28" s="270"/>
      <c r="HR28" s="270"/>
    </row>
    <row r="29" spans="1:226" x14ac:dyDescent="0.35">
      <c r="HQ29" s="270"/>
      <c r="HR29" s="270"/>
    </row>
    <row r="30" spans="1:226" x14ac:dyDescent="0.35">
      <c r="HQ30" s="270"/>
      <c r="HR30" s="270"/>
    </row>
    <row r="31" spans="1:226" x14ac:dyDescent="0.35">
      <c r="HQ31" s="270"/>
      <c r="HR31" s="270"/>
    </row>
    <row r="32" spans="1:226" x14ac:dyDescent="0.35">
      <c r="HQ32" s="270"/>
      <c r="HR32" s="270"/>
    </row>
    <row r="33" spans="225:226" x14ac:dyDescent="0.35">
      <c r="HQ33" s="270"/>
      <c r="HR33" s="270"/>
    </row>
    <row r="34" spans="225:226" x14ac:dyDescent="0.35">
      <c r="HQ34" s="270"/>
      <c r="HR34" s="270"/>
    </row>
    <row r="35" spans="225:226" x14ac:dyDescent="0.35">
      <c r="HQ35" s="270"/>
      <c r="HR35" s="270"/>
    </row>
    <row r="36" spans="225:226" x14ac:dyDescent="0.35">
      <c r="HQ36" s="270"/>
      <c r="HR36" s="270"/>
    </row>
    <row r="37" spans="225:226" x14ac:dyDescent="0.35">
      <c r="HQ37" s="270"/>
      <c r="HR37" s="270"/>
    </row>
    <row r="38" spans="225:226" x14ac:dyDescent="0.35">
      <c r="HQ38" s="270"/>
      <c r="HR38" s="270"/>
    </row>
    <row r="39" spans="225:226" x14ac:dyDescent="0.35">
      <c r="HQ39" s="270"/>
      <c r="HR39" s="270"/>
    </row>
    <row r="40" spans="225:226" x14ac:dyDescent="0.35">
      <c r="HQ40" s="270"/>
      <c r="HR40" s="270"/>
    </row>
    <row r="41" spans="225:226" x14ac:dyDescent="0.35">
      <c r="HQ41" s="270"/>
      <c r="HR41" s="270"/>
    </row>
    <row r="42" spans="225:226" x14ac:dyDescent="0.35">
      <c r="HQ42" s="270"/>
      <c r="HR42" s="270"/>
    </row>
    <row r="43" spans="225:226" x14ac:dyDescent="0.35">
      <c r="HQ43" s="270"/>
      <c r="HR43" s="270"/>
    </row>
    <row r="44" spans="225:226" x14ac:dyDescent="0.35">
      <c r="HQ44" s="270"/>
      <c r="HR44" s="270"/>
    </row>
    <row r="45" spans="225:226" x14ac:dyDescent="0.35">
      <c r="HQ45" s="270"/>
      <c r="HR45" s="270"/>
    </row>
    <row r="46" spans="225:226" x14ac:dyDescent="0.35">
      <c r="HQ46" s="270"/>
      <c r="HR46" s="270"/>
    </row>
    <row r="47" spans="225:226" x14ac:dyDescent="0.35">
      <c r="HQ47" s="270"/>
      <c r="HR47" s="270"/>
    </row>
    <row r="48" spans="225:226" x14ac:dyDescent="0.35">
      <c r="HQ48" s="270"/>
      <c r="HR48" s="270"/>
    </row>
    <row r="49" spans="225:226" x14ac:dyDescent="0.35">
      <c r="HQ49" s="270"/>
      <c r="HR49" s="270"/>
    </row>
    <row r="50" spans="225:226" x14ac:dyDescent="0.35">
      <c r="HQ50" s="270"/>
      <c r="HR50" s="270"/>
    </row>
    <row r="51" spans="225:226" x14ac:dyDescent="0.35">
      <c r="HQ51" s="270"/>
      <c r="HR51" s="270"/>
    </row>
    <row r="52" spans="225:226" x14ac:dyDescent="0.35">
      <c r="HQ52" s="270"/>
      <c r="HR52" s="270"/>
    </row>
    <row r="53" spans="225:226" x14ac:dyDescent="0.35">
      <c r="HQ53" s="270"/>
      <c r="HR53" s="270"/>
    </row>
    <row r="54" spans="225:226" x14ac:dyDescent="0.35">
      <c r="HQ54" s="270"/>
      <c r="HR54" s="270"/>
    </row>
    <row r="55" spans="225:226" x14ac:dyDescent="0.35">
      <c r="HQ55" s="270"/>
      <c r="HR55" s="270"/>
    </row>
    <row r="56" spans="225:226" x14ac:dyDescent="0.35">
      <c r="HQ56" s="270"/>
      <c r="HR56" s="270"/>
    </row>
    <row r="57" spans="225:226" x14ac:dyDescent="0.35">
      <c r="HQ57" s="270"/>
      <c r="HR57" s="270"/>
    </row>
    <row r="58" spans="225:226" x14ac:dyDescent="0.35">
      <c r="HQ58" s="270"/>
      <c r="HR58" s="270"/>
    </row>
    <row r="59" spans="225:226" x14ac:dyDescent="0.35">
      <c r="HQ59" s="270"/>
      <c r="HR59" s="270"/>
    </row>
    <row r="60" spans="225:226" x14ac:dyDescent="0.35">
      <c r="HQ60" s="270"/>
      <c r="HR60" s="270"/>
    </row>
    <row r="61" spans="225:226" x14ac:dyDescent="0.35">
      <c r="HQ61" s="270"/>
      <c r="HR61" s="270"/>
    </row>
    <row r="62" spans="225:226" x14ac:dyDescent="0.35">
      <c r="HQ62" s="270"/>
      <c r="HR62" s="270"/>
    </row>
    <row r="63" spans="225:226" x14ac:dyDescent="0.35">
      <c r="HQ63" s="270"/>
      <c r="HR63" s="270"/>
    </row>
    <row r="64" spans="225:226" x14ac:dyDescent="0.35">
      <c r="HQ64" s="270"/>
      <c r="HR64" s="270"/>
    </row>
    <row r="65" spans="225:226" x14ac:dyDescent="0.35">
      <c r="HQ65" s="270"/>
      <c r="HR65" s="270"/>
    </row>
    <row r="66" spans="225:226" x14ac:dyDescent="0.35">
      <c r="HQ66" s="270"/>
      <c r="HR66" s="270"/>
    </row>
    <row r="67" spans="225:226" x14ac:dyDescent="0.35">
      <c r="HQ67" s="270"/>
      <c r="HR67" s="270"/>
    </row>
    <row r="68" spans="225:226" x14ac:dyDescent="0.35">
      <c r="HQ68" s="270"/>
      <c r="HR68" s="270"/>
    </row>
    <row r="69" spans="225:226" x14ac:dyDescent="0.35">
      <c r="HQ69" s="270"/>
      <c r="HR69" s="270"/>
    </row>
    <row r="70" spans="225:226" x14ac:dyDescent="0.35">
      <c r="HQ70" s="270"/>
      <c r="HR70" s="270"/>
    </row>
    <row r="71" spans="225:226" x14ac:dyDescent="0.35">
      <c r="HQ71" s="270"/>
      <c r="HR71" s="270"/>
    </row>
    <row r="72" spans="225:226" x14ac:dyDescent="0.35">
      <c r="HQ72" s="270"/>
      <c r="HR72" s="270"/>
    </row>
    <row r="73" spans="225:226" x14ac:dyDescent="0.35">
      <c r="HQ73" s="270"/>
      <c r="HR73" s="270"/>
    </row>
    <row r="74" spans="225:226" x14ac:dyDescent="0.35">
      <c r="HQ74" s="270"/>
      <c r="HR74" s="270"/>
    </row>
    <row r="75" spans="225:226" x14ac:dyDescent="0.35">
      <c r="HQ75" s="270"/>
      <c r="HR75" s="270"/>
    </row>
    <row r="76" spans="225:226" x14ac:dyDescent="0.35">
      <c r="HQ76" s="270"/>
      <c r="HR76" s="270"/>
    </row>
    <row r="77" spans="225:226" x14ac:dyDescent="0.35">
      <c r="HQ77" s="270"/>
      <c r="HR77" s="270"/>
    </row>
    <row r="78" spans="225:226" x14ac:dyDescent="0.35">
      <c r="HQ78" s="270"/>
      <c r="HR78" s="270"/>
    </row>
    <row r="79" spans="225:226" x14ac:dyDescent="0.35">
      <c r="HQ79" s="270"/>
      <c r="HR79" s="270"/>
    </row>
    <row r="80" spans="225:226" x14ac:dyDescent="0.35">
      <c r="HQ80" s="270"/>
      <c r="HR80" s="270"/>
    </row>
    <row r="81" spans="225:226" x14ac:dyDescent="0.35">
      <c r="HQ81" s="270"/>
      <c r="HR81" s="270"/>
    </row>
    <row r="82" spans="225:226" x14ac:dyDescent="0.35">
      <c r="HQ82" s="270"/>
      <c r="HR82" s="270"/>
    </row>
    <row r="83" spans="225:226" x14ac:dyDescent="0.35">
      <c r="HQ83" s="270"/>
      <c r="HR83" s="270"/>
    </row>
    <row r="84" spans="225:226" x14ac:dyDescent="0.35">
      <c r="HQ84" s="270"/>
      <c r="HR84" s="270"/>
    </row>
    <row r="85" spans="225:226" x14ac:dyDescent="0.35">
      <c r="HQ85" s="270"/>
      <c r="HR85" s="270"/>
    </row>
    <row r="86" spans="225:226" x14ac:dyDescent="0.35">
      <c r="HQ86" s="270"/>
      <c r="HR86" s="270"/>
    </row>
    <row r="87" spans="225:226" x14ac:dyDescent="0.35">
      <c r="HQ87" s="270"/>
      <c r="HR87" s="270"/>
    </row>
    <row r="88" spans="225:226" x14ac:dyDescent="0.35">
      <c r="HQ88" s="270"/>
      <c r="HR88" s="270"/>
    </row>
    <row r="89" spans="225:226" x14ac:dyDescent="0.35">
      <c r="HQ89" s="270"/>
      <c r="HR89" s="270"/>
    </row>
    <row r="90" spans="225:226" x14ac:dyDescent="0.35">
      <c r="HQ90" s="270"/>
      <c r="HR90" s="270"/>
    </row>
    <row r="91" spans="225:226" x14ac:dyDescent="0.35">
      <c r="HQ91" s="270"/>
      <c r="HR91" s="270"/>
    </row>
    <row r="92" spans="225:226" x14ac:dyDescent="0.35">
      <c r="HQ92" s="270"/>
      <c r="HR92" s="270"/>
    </row>
    <row r="93" spans="225:226" x14ac:dyDescent="0.35">
      <c r="HQ93" s="270"/>
      <c r="HR93" s="270"/>
    </row>
    <row r="94" spans="225:226" x14ac:dyDescent="0.35">
      <c r="HQ94" s="270"/>
      <c r="HR94" s="270"/>
    </row>
    <row r="95" spans="225:226" x14ac:dyDescent="0.35">
      <c r="HQ95" s="270"/>
      <c r="HR95" s="270"/>
    </row>
    <row r="96" spans="225:226" x14ac:dyDescent="0.35">
      <c r="HQ96" s="270"/>
      <c r="HR96" s="270"/>
    </row>
    <row r="97" spans="225:226" x14ac:dyDescent="0.35">
      <c r="HQ97" s="270"/>
      <c r="HR97" s="270"/>
    </row>
    <row r="98" spans="225:226" x14ac:dyDescent="0.35">
      <c r="HQ98" s="270"/>
      <c r="HR98" s="270"/>
    </row>
    <row r="99" spans="225:226" x14ac:dyDescent="0.35">
      <c r="HQ99" s="270"/>
      <c r="HR99" s="270"/>
    </row>
    <row r="100" spans="225:226" x14ac:dyDescent="0.35">
      <c r="HQ100" s="270"/>
      <c r="HR100" s="270"/>
    </row>
    <row r="101" spans="225:226" x14ac:dyDescent="0.35">
      <c r="HQ101" s="270"/>
      <c r="HR101" s="270"/>
    </row>
    <row r="102" spans="225:226" x14ac:dyDescent="0.35">
      <c r="HQ102" s="270"/>
      <c r="HR102" s="270"/>
    </row>
    <row r="103" spans="225:226" x14ac:dyDescent="0.35">
      <c r="HQ103" s="270"/>
      <c r="HR103" s="270"/>
    </row>
    <row r="104" spans="225:226" x14ac:dyDescent="0.35">
      <c r="HQ104" s="270"/>
      <c r="HR104" s="270"/>
    </row>
    <row r="105" spans="225:226" x14ac:dyDescent="0.35">
      <c r="HQ105" s="270"/>
      <c r="HR105" s="270"/>
    </row>
    <row r="106" spans="225:226" x14ac:dyDescent="0.35">
      <c r="HQ106" s="270"/>
      <c r="HR106" s="270"/>
    </row>
    <row r="107" spans="225:226" x14ac:dyDescent="0.35">
      <c r="HQ107" s="270"/>
      <c r="HR107" s="270"/>
    </row>
    <row r="108" spans="225:226" x14ac:dyDescent="0.35">
      <c r="HQ108" s="270"/>
      <c r="HR108" s="270"/>
    </row>
    <row r="109" spans="225:226" x14ac:dyDescent="0.35">
      <c r="HQ109" s="270"/>
      <c r="HR109" s="270"/>
    </row>
    <row r="110" spans="225:226" x14ac:dyDescent="0.35">
      <c r="HQ110" s="270"/>
      <c r="HR110" s="270"/>
    </row>
    <row r="111" spans="225:226" x14ac:dyDescent="0.35">
      <c r="HQ111" s="270"/>
      <c r="HR111" s="270"/>
    </row>
    <row r="112" spans="225:226" x14ac:dyDescent="0.35">
      <c r="HQ112" s="270"/>
      <c r="HR112" s="270"/>
    </row>
    <row r="113" spans="225:226" x14ac:dyDescent="0.35">
      <c r="HQ113" s="270"/>
      <c r="HR113" s="270"/>
    </row>
    <row r="114" spans="225:226" x14ac:dyDescent="0.35">
      <c r="HQ114" s="270"/>
      <c r="HR114" s="270"/>
    </row>
    <row r="115" spans="225:226" x14ac:dyDescent="0.35">
      <c r="HQ115" s="270"/>
      <c r="HR115" s="270"/>
    </row>
    <row r="116" spans="225:226" x14ac:dyDescent="0.35">
      <c r="HQ116" s="270"/>
      <c r="HR116" s="270"/>
    </row>
    <row r="117" spans="225:226" x14ac:dyDescent="0.35">
      <c r="HQ117" s="270"/>
      <c r="HR117" s="270"/>
    </row>
    <row r="118" spans="225:226" x14ac:dyDescent="0.35">
      <c r="HQ118" s="270"/>
      <c r="HR118" s="270"/>
    </row>
    <row r="119" spans="225:226" x14ac:dyDescent="0.35">
      <c r="HQ119" s="270"/>
      <c r="HR119" s="270"/>
    </row>
    <row r="120" spans="225:226" x14ac:dyDescent="0.35">
      <c r="HQ120" s="270"/>
      <c r="HR120" s="270"/>
    </row>
    <row r="121" spans="225:226" x14ac:dyDescent="0.35">
      <c r="HQ121" s="270"/>
      <c r="HR121" s="270"/>
    </row>
    <row r="122" spans="225:226" x14ac:dyDescent="0.35">
      <c r="HQ122" s="270"/>
      <c r="HR122" s="270"/>
    </row>
    <row r="123" spans="225:226" x14ac:dyDescent="0.35">
      <c r="HQ123" s="270"/>
      <c r="HR123" s="270"/>
    </row>
    <row r="124" spans="225:226" x14ac:dyDescent="0.35">
      <c r="HQ124" s="270"/>
      <c r="HR124" s="270"/>
    </row>
    <row r="125" spans="225:226" x14ac:dyDescent="0.35">
      <c r="HQ125" s="270"/>
      <c r="HR125" s="270"/>
    </row>
    <row r="126" spans="225:226" x14ac:dyDescent="0.35">
      <c r="HQ126" s="270"/>
      <c r="HR126" s="270"/>
    </row>
    <row r="127" spans="225:226" x14ac:dyDescent="0.35">
      <c r="HQ127" s="270"/>
      <c r="HR127" s="270"/>
    </row>
    <row r="128" spans="225:226" x14ac:dyDescent="0.35">
      <c r="HQ128" s="270"/>
      <c r="HR128" s="270"/>
    </row>
    <row r="129" spans="225:226" x14ac:dyDescent="0.35">
      <c r="HQ129" s="270"/>
      <c r="HR129" s="270"/>
    </row>
    <row r="130" spans="225:226" x14ac:dyDescent="0.35">
      <c r="HQ130" s="270"/>
      <c r="HR130" s="270"/>
    </row>
    <row r="131" spans="225:226" x14ac:dyDescent="0.35">
      <c r="HQ131" s="270"/>
      <c r="HR131" s="270"/>
    </row>
    <row r="132" spans="225:226" x14ac:dyDescent="0.35">
      <c r="HQ132" s="270"/>
      <c r="HR132" s="270"/>
    </row>
    <row r="133" spans="225:226" x14ac:dyDescent="0.35">
      <c r="HQ133" s="270"/>
      <c r="HR133" s="270"/>
    </row>
    <row r="134" spans="225:226" x14ac:dyDescent="0.35">
      <c r="HQ134" s="270"/>
      <c r="HR134" s="270"/>
    </row>
    <row r="135" spans="225:226" x14ac:dyDescent="0.35">
      <c r="HQ135" s="270"/>
      <c r="HR135" s="270"/>
    </row>
    <row r="136" spans="225:226" x14ac:dyDescent="0.35">
      <c r="HQ136" s="270"/>
      <c r="HR136" s="270"/>
    </row>
    <row r="137" spans="225:226" x14ac:dyDescent="0.35">
      <c r="HQ137" s="270"/>
      <c r="HR137" s="270"/>
    </row>
    <row r="138" spans="225:226" x14ac:dyDescent="0.35">
      <c r="HQ138" s="270"/>
      <c r="HR138" s="270"/>
    </row>
    <row r="139" spans="225:226" x14ac:dyDescent="0.35">
      <c r="HQ139" s="270"/>
      <c r="HR139" s="270"/>
    </row>
    <row r="140" spans="225:226" x14ac:dyDescent="0.35">
      <c r="HQ140" s="270"/>
      <c r="HR140" s="270"/>
    </row>
    <row r="141" spans="225:226" x14ac:dyDescent="0.35">
      <c r="HQ141" s="270"/>
      <c r="HR141" s="270"/>
    </row>
    <row r="142" spans="225:226" x14ac:dyDescent="0.35">
      <c r="HQ142" s="270"/>
      <c r="HR142" s="270"/>
    </row>
    <row r="143" spans="225:226" x14ac:dyDescent="0.35">
      <c r="HQ143" s="270"/>
      <c r="HR143" s="270"/>
    </row>
    <row r="144" spans="225:226" x14ac:dyDescent="0.35">
      <c r="HQ144" s="270"/>
      <c r="HR144" s="270"/>
    </row>
    <row r="145" spans="225:226" x14ac:dyDescent="0.35">
      <c r="HQ145" s="270"/>
      <c r="HR145" s="270"/>
    </row>
    <row r="146" spans="225:226" x14ac:dyDescent="0.35">
      <c r="HQ146" s="270"/>
      <c r="HR146" s="270"/>
    </row>
    <row r="147" spans="225:226" x14ac:dyDescent="0.35">
      <c r="HQ147" s="270"/>
      <c r="HR147" s="270"/>
    </row>
    <row r="148" spans="225:226" x14ac:dyDescent="0.35">
      <c r="HQ148" s="270"/>
      <c r="HR148" s="270"/>
    </row>
    <row r="149" spans="225:226" x14ac:dyDescent="0.35">
      <c r="HQ149" s="270"/>
      <c r="HR149" s="270"/>
    </row>
    <row r="150" spans="225:226" x14ac:dyDescent="0.35">
      <c r="HQ150" s="270"/>
      <c r="HR150" s="270"/>
    </row>
    <row r="151" spans="225:226" x14ac:dyDescent="0.35">
      <c r="HQ151" s="270"/>
      <c r="HR151" s="270"/>
    </row>
    <row r="152" spans="225:226" x14ac:dyDescent="0.35">
      <c r="HQ152" s="270"/>
      <c r="HR152" s="270"/>
    </row>
    <row r="153" spans="225:226" x14ac:dyDescent="0.35">
      <c r="HQ153" s="270"/>
      <c r="HR153" s="270"/>
    </row>
    <row r="154" spans="225:226" x14ac:dyDescent="0.35">
      <c r="HQ154" s="270"/>
      <c r="HR154" s="270"/>
    </row>
    <row r="155" spans="225:226" x14ac:dyDescent="0.35">
      <c r="HQ155" s="270"/>
      <c r="HR155" s="270"/>
    </row>
    <row r="156" spans="225:226" x14ac:dyDescent="0.35">
      <c r="HQ156" s="270"/>
      <c r="HR156" s="270"/>
    </row>
    <row r="157" spans="225:226" x14ac:dyDescent="0.35">
      <c r="HQ157" s="270"/>
      <c r="HR157" s="270"/>
    </row>
    <row r="158" spans="225:226" x14ac:dyDescent="0.35">
      <c r="HQ158" s="270"/>
      <c r="HR158" s="270"/>
    </row>
    <row r="159" spans="225:226" x14ac:dyDescent="0.35">
      <c r="HQ159" s="270"/>
      <c r="HR159" s="270"/>
    </row>
    <row r="160" spans="225:226" x14ac:dyDescent="0.35">
      <c r="HQ160" s="270"/>
      <c r="HR160" s="270"/>
    </row>
    <row r="161" spans="225:226" x14ac:dyDescent="0.35">
      <c r="HQ161" s="270"/>
      <c r="HR161" s="270"/>
    </row>
    <row r="162" spans="225:226" x14ac:dyDescent="0.35">
      <c r="HQ162" s="270"/>
      <c r="HR162" s="270"/>
    </row>
    <row r="163" spans="225:226" x14ac:dyDescent="0.35">
      <c r="HQ163" s="270"/>
      <c r="HR163" s="270"/>
    </row>
    <row r="164" spans="225:226" x14ac:dyDescent="0.35">
      <c r="HQ164" s="270"/>
      <c r="HR164" s="270"/>
    </row>
    <row r="165" spans="225:226" x14ac:dyDescent="0.35">
      <c r="HQ165" s="270"/>
      <c r="HR165" s="270"/>
    </row>
    <row r="166" spans="225:226" x14ac:dyDescent="0.35">
      <c r="HQ166" s="270"/>
      <c r="HR166" s="270"/>
    </row>
    <row r="167" spans="225:226" x14ac:dyDescent="0.35">
      <c r="HQ167" s="270"/>
      <c r="HR167" s="270"/>
    </row>
    <row r="168" spans="225:226" x14ac:dyDescent="0.35">
      <c r="HQ168" s="270"/>
      <c r="HR168" s="270"/>
    </row>
    <row r="169" spans="225:226" x14ac:dyDescent="0.35">
      <c r="HQ169" s="270"/>
      <c r="HR169" s="270"/>
    </row>
    <row r="170" spans="225:226" x14ac:dyDescent="0.35">
      <c r="HQ170" s="270"/>
      <c r="HR170" s="270"/>
    </row>
    <row r="171" spans="225:226" x14ac:dyDescent="0.35">
      <c r="HQ171" s="270"/>
      <c r="HR171" s="270"/>
    </row>
    <row r="172" spans="225:226" x14ac:dyDescent="0.35">
      <c r="HQ172" s="270"/>
      <c r="HR172" s="270"/>
    </row>
    <row r="173" spans="225:226" x14ac:dyDescent="0.35">
      <c r="HQ173" s="270"/>
      <c r="HR173" s="270"/>
    </row>
    <row r="174" spans="225:226" x14ac:dyDescent="0.35">
      <c r="HQ174" s="270"/>
      <c r="HR174" s="270"/>
    </row>
    <row r="175" spans="225:226" x14ac:dyDescent="0.35">
      <c r="HQ175" s="270"/>
      <c r="HR175" s="270"/>
    </row>
    <row r="176" spans="225:226" x14ac:dyDescent="0.35">
      <c r="HQ176" s="270"/>
      <c r="HR176" s="270"/>
    </row>
    <row r="177" spans="225:226" x14ac:dyDescent="0.35">
      <c r="HQ177" s="270"/>
      <c r="HR177" s="270"/>
    </row>
    <row r="178" spans="225:226" x14ac:dyDescent="0.35">
      <c r="HQ178" s="270"/>
      <c r="HR178" s="270"/>
    </row>
    <row r="179" spans="225:226" x14ac:dyDescent="0.35">
      <c r="HQ179" s="270"/>
      <c r="HR179" s="270"/>
    </row>
    <row r="180" spans="225:226" x14ac:dyDescent="0.35">
      <c r="HQ180" s="270"/>
      <c r="HR180" s="270"/>
    </row>
    <row r="181" spans="225:226" x14ac:dyDescent="0.35">
      <c r="HQ181" s="270"/>
      <c r="HR181" s="270"/>
    </row>
    <row r="182" spans="225:226" x14ac:dyDescent="0.35">
      <c r="HQ182" s="270"/>
      <c r="HR182" s="270"/>
    </row>
    <row r="183" spans="225:226" x14ac:dyDescent="0.35">
      <c r="HQ183" s="270"/>
      <c r="HR183" s="270"/>
    </row>
    <row r="184" spans="225:226" x14ac:dyDescent="0.35">
      <c r="HQ184" s="270"/>
      <c r="HR184" s="270"/>
    </row>
    <row r="185" spans="225:226" x14ac:dyDescent="0.35">
      <c r="HQ185" s="270"/>
      <c r="HR185" s="270"/>
    </row>
    <row r="186" spans="225:226" x14ac:dyDescent="0.35">
      <c r="HQ186" s="270"/>
      <c r="HR186" s="270"/>
    </row>
    <row r="187" spans="225:226" x14ac:dyDescent="0.35">
      <c r="HQ187" s="270"/>
      <c r="HR187" s="270"/>
    </row>
    <row r="188" spans="225:226" x14ac:dyDescent="0.35">
      <c r="HQ188" s="270"/>
      <c r="HR188" s="270"/>
    </row>
    <row r="189" spans="225:226" x14ac:dyDescent="0.35">
      <c r="HQ189" s="270"/>
      <c r="HR189" s="270"/>
    </row>
    <row r="190" spans="225:226" x14ac:dyDescent="0.35">
      <c r="HQ190" s="270"/>
      <c r="HR190" s="270"/>
    </row>
  </sheetData>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0"/>
  <sheetViews>
    <sheetView zoomScaleNormal="100" workbookViewId="0">
      <pane xSplit="4" ySplit="1" topLeftCell="CX2" activePane="bottomRight" state="frozen"/>
      <selection pane="topRight" activeCell="E1" sqref="E1"/>
      <selection pane="bottomLeft" activeCell="A2" sqref="A2"/>
      <selection pane="bottomRight" activeCell="DD28" sqref="DD28"/>
    </sheetView>
  </sheetViews>
  <sheetFormatPr defaultColWidth="90.6328125" defaultRowHeight="15" customHeight="1" x14ac:dyDescent="0.35"/>
  <cols>
    <col min="1" max="1" width="12.6328125" style="1" bestFit="1" customWidth="1"/>
    <col min="2" max="2" width="21.90625" style="2" customWidth="1"/>
    <col min="3" max="3" width="20.7265625" style="2" bestFit="1" customWidth="1"/>
    <col min="4" max="4" width="10.7265625" style="2" bestFit="1" customWidth="1"/>
    <col min="5" max="12" width="20.1796875" style="3" customWidth="1"/>
    <col min="13" max="13" width="8.08984375" style="3" customWidth="1"/>
    <col min="14" max="14" width="20.1796875" style="3" customWidth="1"/>
    <col min="15" max="15" width="11.453125" style="3" customWidth="1"/>
    <col min="16" max="16" width="8.81640625" style="4" customWidth="1"/>
    <col min="17" max="17" width="14.90625" style="5" customWidth="1"/>
    <col min="18" max="19" width="11.453125" style="5" customWidth="1"/>
    <col min="20" max="20" width="15.6328125" style="4" customWidth="1"/>
    <col min="21" max="21" width="8.81640625" style="4" customWidth="1"/>
    <col min="22" max="22" width="14" style="6" customWidth="1"/>
    <col min="23" max="23" width="8.81640625" style="4" customWidth="1"/>
    <col min="24" max="24" width="24.81640625" style="96" customWidth="1"/>
    <col min="25" max="25" width="11.453125" style="5" customWidth="1"/>
    <col min="26" max="26" width="78" style="4" customWidth="1"/>
    <col min="27" max="27" width="19.453125" style="4" customWidth="1"/>
    <col min="28" max="28" width="31.08984375" style="13" customWidth="1"/>
    <col min="29" max="29" width="8.81640625" style="4" customWidth="1"/>
    <col min="30" max="30" width="31.08984375" style="13" customWidth="1"/>
    <col min="31" max="31" width="14" style="6" customWidth="1"/>
    <col min="32" max="32" width="31.08984375" style="13" customWidth="1"/>
    <col min="33" max="33" width="29" style="4" customWidth="1"/>
    <col min="34" max="34" width="31.08984375" style="13" customWidth="1"/>
    <col min="35" max="35" width="63.36328125" style="4" customWidth="1"/>
    <col min="36" max="36" width="31.08984375" style="13" customWidth="1"/>
    <col min="37" max="37" width="45.81640625" style="4" customWidth="1"/>
    <col min="38" max="38" width="31.08984375" style="13" customWidth="1"/>
    <col min="39" max="39" width="162.90625" style="4" customWidth="1"/>
    <col min="40" max="40" width="9.7265625" style="4" customWidth="1"/>
    <col min="41" max="41" width="31.08984375" style="13" customWidth="1"/>
    <col min="42" max="42" width="11.453125" style="5" customWidth="1"/>
    <col min="43" max="43" width="21.90625" style="4" customWidth="1"/>
    <col min="44" max="44" width="17.54296875" style="4" customWidth="1"/>
    <col min="45" max="45" width="11.453125" style="5" customWidth="1"/>
    <col min="46" max="46" width="14" style="6" customWidth="1"/>
    <col min="47" max="51" width="20.1796875" style="3" customWidth="1"/>
    <col min="52" max="52" width="15.36328125" style="4" customWidth="1"/>
    <col min="53" max="53" width="30.6328125" style="4" customWidth="1"/>
    <col min="54" max="54" width="20.6328125" style="4" customWidth="1"/>
    <col min="55" max="55" width="20.1796875" style="3" customWidth="1"/>
    <col min="56" max="56" width="11.453125" style="5" customWidth="1"/>
    <col min="57" max="62" width="14" style="6" customWidth="1"/>
    <col min="63" max="64" width="9.7265625" style="4" customWidth="1"/>
    <col min="65" max="66" width="11.1796875" style="4" customWidth="1"/>
    <col min="67" max="67" width="9.7265625" style="4" customWidth="1"/>
    <col min="68" max="71" width="14" style="6" customWidth="1"/>
    <col min="72" max="78" width="20.1796875" style="3" customWidth="1"/>
    <col min="79" max="79" width="64.54296875" style="4" customWidth="1"/>
    <col min="80" max="80" width="15.36328125" style="4" customWidth="1"/>
    <col min="81" max="82" width="15.36328125" style="6" customWidth="1"/>
    <col min="83" max="84" width="20.1796875" style="3" customWidth="1"/>
    <col min="85" max="91" width="15.36328125" style="6" customWidth="1"/>
    <col min="92" max="92" width="15.36328125" style="3" customWidth="1"/>
    <col min="93" max="97" width="15.36328125" style="6" customWidth="1"/>
    <col min="98" max="98" width="15.36328125" style="3" customWidth="1"/>
    <col min="99" max="100" width="15.36328125" style="4" customWidth="1"/>
    <col min="101" max="101" width="15.36328125" style="5" customWidth="1"/>
    <col min="102" max="102" width="15.36328125" style="6" customWidth="1"/>
    <col min="103" max="104" width="20.1796875" style="3" customWidth="1"/>
    <col min="105" max="106" width="14" style="6" customWidth="1"/>
    <col min="107" max="107" width="9.7265625" style="4" bestFit="1" customWidth="1"/>
    <col min="108" max="116" width="21.1796875" style="5" bestFit="1" customWidth="1"/>
    <col min="117" max="119" width="14" style="6" bestFit="1" customWidth="1"/>
    <col min="120" max="121" width="13.36328125" style="5" bestFit="1" customWidth="1"/>
    <col min="122" max="125" width="14" style="6" bestFit="1" customWidth="1"/>
    <col min="126" max="161" width="10.6328125" style="2" customWidth="1"/>
    <col min="162" max="16384" width="90.6328125" style="2"/>
  </cols>
  <sheetData>
    <row r="1" spans="1:125" s="19" customFormat="1" ht="15" customHeight="1" x14ac:dyDescent="0.35">
      <c r="A1" s="18" t="s">
        <v>0</v>
      </c>
      <c r="B1" s="19" t="s">
        <v>2</v>
      </c>
      <c r="C1" s="19" t="s">
        <v>3</v>
      </c>
      <c r="D1" s="19" t="s">
        <v>4</v>
      </c>
      <c r="E1" s="20" t="s">
        <v>371</v>
      </c>
      <c r="F1" s="20" t="s">
        <v>372</v>
      </c>
      <c r="G1" s="20" t="s">
        <v>373</v>
      </c>
      <c r="H1" s="20" t="s">
        <v>374</v>
      </c>
      <c r="I1" s="20" t="s">
        <v>375</v>
      </c>
      <c r="J1" s="20" t="s">
        <v>376</v>
      </c>
      <c r="K1" s="20" t="s">
        <v>377</v>
      </c>
      <c r="L1" s="20" t="s">
        <v>378</v>
      </c>
      <c r="M1" s="20" t="s">
        <v>379</v>
      </c>
      <c r="N1" s="20" t="s">
        <v>380</v>
      </c>
      <c r="O1" s="20" t="s">
        <v>381</v>
      </c>
      <c r="P1" s="21" t="s">
        <v>382</v>
      </c>
      <c r="Q1" s="22" t="s">
        <v>383</v>
      </c>
      <c r="R1" s="22" t="s">
        <v>384</v>
      </c>
      <c r="S1" s="22" t="s">
        <v>385</v>
      </c>
      <c r="T1" s="21" t="s">
        <v>386</v>
      </c>
      <c r="U1" s="21" t="s">
        <v>387</v>
      </c>
      <c r="V1" s="23" t="s">
        <v>388</v>
      </c>
      <c r="W1" s="21" t="s">
        <v>389</v>
      </c>
      <c r="X1" s="95" t="s">
        <v>390</v>
      </c>
      <c r="Y1" s="22" t="s">
        <v>391</v>
      </c>
      <c r="Z1" s="21" t="s">
        <v>392</v>
      </c>
      <c r="AA1" s="21" t="s">
        <v>393</v>
      </c>
      <c r="AB1" s="24" t="s">
        <v>394</v>
      </c>
      <c r="AC1" s="21" t="s">
        <v>395</v>
      </c>
      <c r="AD1" s="24" t="s">
        <v>396</v>
      </c>
      <c r="AE1" s="23" t="s">
        <v>397</v>
      </c>
      <c r="AF1" s="24" t="s">
        <v>398</v>
      </c>
      <c r="AG1" s="21" t="s">
        <v>399</v>
      </c>
      <c r="AH1" s="24" t="s">
        <v>400</v>
      </c>
      <c r="AI1" s="21" t="s">
        <v>401</v>
      </c>
      <c r="AJ1" s="24" t="s">
        <v>402</v>
      </c>
      <c r="AK1" s="21" t="s">
        <v>403</v>
      </c>
      <c r="AL1" s="24" t="s">
        <v>404</v>
      </c>
      <c r="AM1" s="21" t="s">
        <v>405</v>
      </c>
      <c r="AN1" s="21" t="s">
        <v>406</v>
      </c>
      <c r="AO1" s="24" t="s">
        <v>407</v>
      </c>
      <c r="AP1" s="22" t="s">
        <v>408</v>
      </c>
      <c r="AQ1" s="21" t="s">
        <v>409</v>
      </c>
      <c r="AR1" s="21" t="s">
        <v>410</v>
      </c>
      <c r="AS1" s="22" t="s">
        <v>411</v>
      </c>
      <c r="AT1" s="23" t="s">
        <v>412</v>
      </c>
      <c r="AU1" s="20" t="s">
        <v>413</v>
      </c>
      <c r="AV1" s="20" t="s">
        <v>414</v>
      </c>
      <c r="AW1" s="20" t="s">
        <v>415</v>
      </c>
      <c r="AX1" s="20" t="s">
        <v>416</v>
      </c>
      <c r="AY1" s="20" t="s">
        <v>417</v>
      </c>
      <c r="AZ1" s="21" t="s">
        <v>418</v>
      </c>
      <c r="BA1" s="21" t="s">
        <v>419</v>
      </c>
      <c r="BB1" s="21" t="s">
        <v>420</v>
      </c>
      <c r="BC1" s="20" t="s">
        <v>421</v>
      </c>
      <c r="BD1" s="22" t="s">
        <v>422</v>
      </c>
      <c r="BE1" s="23" t="s">
        <v>423</v>
      </c>
      <c r="BF1" s="23" t="s">
        <v>424</v>
      </c>
      <c r="BG1" s="23" t="s">
        <v>425</v>
      </c>
      <c r="BH1" s="23" t="s">
        <v>426</v>
      </c>
      <c r="BI1" s="23" t="s">
        <v>427</v>
      </c>
      <c r="BJ1" s="23" t="s">
        <v>428</v>
      </c>
      <c r="BK1" s="21" t="s">
        <v>429</v>
      </c>
      <c r="BL1" s="21" t="s">
        <v>430</v>
      </c>
      <c r="BM1" s="21" t="s">
        <v>431</v>
      </c>
      <c r="BN1" s="21" t="s">
        <v>432</v>
      </c>
      <c r="BO1" s="21" t="s">
        <v>433</v>
      </c>
      <c r="BP1" s="23" t="s">
        <v>434</v>
      </c>
      <c r="BQ1" s="23" t="s">
        <v>435</v>
      </c>
      <c r="BR1" s="23" t="s">
        <v>436</v>
      </c>
      <c r="BS1" s="23" t="s">
        <v>437</v>
      </c>
      <c r="BT1" s="20" t="s">
        <v>438</v>
      </c>
      <c r="BU1" s="20" t="s">
        <v>439</v>
      </c>
      <c r="BV1" s="20" t="s">
        <v>440</v>
      </c>
      <c r="BW1" s="20" t="s">
        <v>441</v>
      </c>
      <c r="BX1" s="20" t="s">
        <v>442</v>
      </c>
      <c r="BY1" s="20" t="s">
        <v>443</v>
      </c>
      <c r="BZ1" s="20" t="s">
        <v>444</v>
      </c>
      <c r="CA1" s="21" t="s">
        <v>445</v>
      </c>
      <c r="CB1" s="21" t="s">
        <v>446</v>
      </c>
      <c r="CC1" s="23" t="s">
        <v>447</v>
      </c>
      <c r="CD1" s="23" t="s">
        <v>448</v>
      </c>
      <c r="CE1" s="20" t="s">
        <v>449</v>
      </c>
      <c r="CF1" s="20" t="s">
        <v>450</v>
      </c>
      <c r="CG1" s="23" t="s">
        <v>451</v>
      </c>
      <c r="CH1" s="23" t="s">
        <v>452</v>
      </c>
      <c r="CI1" s="23" t="s">
        <v>453</v>
      </c>
      <c r="CJ1" s="23" t="s">
        <v>454</v>
      </c>
      <c r="CK1" s="23" t="s">
        <v>455</v>
      </c>
      <c r="CL1" s="23" t="s">
        <v>456</v>
      </c>
      <c r="CM1" s="23" t="s">
        <v>457</v>
      </c>
      <c r="CN1" s="20" t="s">
        <v>458</v>
      </c>
      <c r="CO1" s="23" t="s">
        <v>459</v>
      </c>
      <c r="CP1" s="23" t="s">
        <v>460</v>
      </c>
      <c r="CQ1" s="23" t="s">
        <v>461</v>
      </c>
      <c r="CR1" s="23" t="s">
        <v>462</v>
      </c>
      <c r="CS1" s="23" t="s">
        <v>463</v>
      </c>
      <c r="CT1" s="20" t="s">
        <v>464</v>
      </c>
      <c r="CU1" s="21" t="s">
        <v>465</v>
      </c>
      <c r="CV1" s="21" t="s">
        <v>466</v>
      </c>
      <c r="CW1" s="22" t="s">
        <v>467</v>
      </c>
      <c r="CX1" s="23" t="s">
        <v>468</v>
      </c>
      <c r="CY1" s="20" t="s">
        <v>469</v>
      </c>
      <c r="CZ1" s="20" t="s">
        <v>470</v>
      </c>
      <c r="DA1" s="23" t="s">
        <v>471</v>
      </c>
      <c r="DB1" s="23" t="s">
        <v>472</v>
      </c>
      <c r="DC1" s="21" t="s">
        <v>473</v>
      </c>
      <c r="DD1" s="22" t="s">
        <v>474</v>
      </c>
      <c r="DE1" s="22" t="s">
        <v>475</v>
      </c>
      <c r="DF1" s="22" t="s">
        <v>476</v>
      </c>
      <c r="DG1" s="22" t="s">
        <v>477</v>
      </c>
      <c r="DH1" s="22" t="s">
        <v>478</v>
      </c>
      <c r="DI1" s="22" t="s">
        <v>479</v>
      </c>
      <c r="DJ1" s="22" t="s">
        <v>480</v>
      </c>
      <c r="DK1" s="22" t="s">
        <v>481</v>
      </c>
      <c r="DL1" s="22" t="s">
        <v>482</v>
      </c>
      <c r="DM1" s="23" t="s">
        <v>483</v>
      </c>
      <c r="DN1" s="23" t="s">
        <v>484</v>
      </c>
      <c r="DO1" s="23" t="s">
        <v>485</v>
      </c>
      <c r="DP1" s="22" t="s">
        <v>486</v>
      </c>
      <c r="DQ1" s="22" t="s">
        <v>487</v>
      </c>
      <c r="DR1" s="23" t="s">
        <v>488</v>
      </c>
      <c r="DS1" s="23" t="s">
        <v>489</v>
      </c>
      <c r="DT1" s="23" t="s">
        <v>490</v>
      </c>
      <c r="DU1" s="23" t="s">
        <v>491</v>
      </c>
    </row>
    <row r="2" spans="1:125" s="17" customFormat="1" ht="15" customHeight="1" x14ac:dyDescent="0.35">
      <c r="A2" s="299">
        <v>43646</v>
      </c>
      <c r="B2" s="267" t="s">
        <v>295</v>
      </c>
      <c r="C2" s="267" t="s">
        <v>813</v>
      </c>
      <c r="D2" s="267" t="s">
        <v>871</v>
      </c>
      <c r="E2" s="420">
        <v>5000000</v>
      </c>
      <c r="F2" s="436" t="s">
        <v>287</v>
      </c>
      <c r="G2" s="436" t="s">
        <v>287</v>
      </c>
      <c r="H2" s="436">
        <v>18000000</v>
      </c>
      <c r="I2" s="436">
        <v>21151615.16</v>
      </c>
      <c r="J2" s="420" t="s">
        <v>287</v>
      </c>
      <c r="K2" s="420" t="s">
        <v>287</v>
      </c>
      <c r="L2" s="420" t="s">
        <v>287</v>
      </c>
      <c r="M2" s="496" t="s">
        <v>287</v>
      </c>
      <c r="N2" s="420" t="s">
        <v>287</v>
      </c>
      <c r="O2" s="497" t="s">
        <v>287</v>
      </c>
      <c r="P2" s="496" t="s">
        <v>305</v>
      </c>
      <c r="Q2" s="496" t="s">
        <v>874</v>
      </c>
      <c r="R2" s="497" t="s">
        <v>287</v>
      </c>
      <c r="S2" s="497" t="s">
        <v>287</v>
      </c>
      <c r="T2" s="496" t="s">
        <v>872</v>
      </c>
      <c r="U2" s="496" t="s">
        <v>873</v>
      </c>
      <c r="V2" s="419">
        <v>0.99</v>
      </c>
      <c r="W2" s="496" t="s">
        <v>874</v>
      </c>
      <c r="X2" s="188" t="s">
        <v>875</v>
      </c>
      <c r="Y2" s="497">
        <v>0</v>
      </c>
      <c r="Z2" s="496" t="s">
        <v>876</v>
      </c>
      <c r="AA2" s="496" t="s">
        <v>877</v>
      </c>
      <c r="AB2" s="499">
        <v>40935</v>
      </c>
      <c r="AC2" s="496" t="s">
        <v>878</v>
      </c>
      <c r="AD2" s="499">
        <v>40935</v>
      </c>
      <c r="AE2" s="419">
        <v>0.99</v>
      </c>
      <c r="AF2" s="499">
        <v>40935</v>
      </c>
      <c r="AG2" s="496" t="s">
        <v>879</v>
      </c>
      <c r="AH2" s="499">
        <v>40935</v>
      </c>
      <c r="AI2" s="496" t="s">
        <v>287</v>
      </c>
      <c r="AJ2" s="499" t="s">
        <v>287</v>
      </c>
      <c r="AK2" s="496" t="s">
        <v>874</v>
      </c>
      <c r="AL2" s="499">
        <v>40935</v>
      </c>
      <c r="AM2" s="496" t="s">
        <v>876</v>
      </c>
      <c r="AN2" s="496" t="s">
        <v>895</v>
      </c>
      <c r="AO2" s="499">
        <v>43556</v>
      </c>
      <c r="AP2" s="497" t="s">
        <v>287</v>
      </c>
      <c r="AQ2" s="496" t="s">
        <v>1014</v>
      </c>
      <c r="AR2" s="496" t="s">
        <v>1021</v>
      </c>
      <c r="AS2" s="497" t="s">
        <v>287</v>
      </c>
      <c r="AT2" s="500" t="s">
        <v>287</v>
      </c>
      <c r="AU2" s="420" t="s">
        <v>287</v>
      </c>
      <c r="AV2" s="420" t="s">
        <v>287</v>
      </c>
      <c r="AW2" s="420" t="s">
        <v>287</v>
      </c>
      <c r="AX2" s="420" t="s">
        <v>287</v>
      </c>
      <c r="AY2" s="420" t="s">
        <v>287</v>
      </c>
      <c r="AZ2" s="496" t="s">
        <v>305</v>
      </c>
      <c r="BA2" s="496" t="s">
        <v>881</v>
      </c>
      <c r="BB2" s="496" t="s">
        <v>882</v>
      </c>
      <c r="BC2" s="420" t="s">
        <v>718</v>
      </c>
      <c r="BD2" s="497" t="s">
        <v>287</v>
      </c>
      <c r="BE2" s="500" t="s">
        <v>287</v>
      </c>
      <c r="BF2" s="500" t="s">
        <v>287</v>
      </c>
      <c r="BG2" s="500" t="s">
        <v>287</v>
      </c>
      <c r="BH2" s="500" t="s">
        <v>287</v>
      </c>
      <c r="BI2" s="500" t="s">
        <v>287</v>
      </c>
      <c r="BJ2" s="500" t="s">
        <v>287</v>
      </c>
      <c r="BK2" s="496" t="s">
        <v>287</v>
      </c>
      <c r="BL2" s="496" t="s">
        <v>287</v>
      </c>
      <c r="BM2" s="496" t="s">
        <v>287</v>
      </c>
      <c r="BN2" s="496" t="s">
        <v>287</v>
      </c>
      <c r="BO2" s="496" t="s">
        <v>287</v>
      </c>
      <c r="BP2" s="419" t="s">
        <v>287</v>
      </c>
      <c r="BQ2" s="419" t="s">
        <v>287</v>
      </c>
      <c r="BR2" s="419" t="s">
        <v>287</v>
      </c>
      <c r="BS2" s="419" t="s">
        <v>287</v>
      </c>
      <c r="BT2" s="436">
        <v>35137498</v>
      </c>
      <c r="BU2" s="436">
        <v>7245094</v>
      </c>
      <c r="BV2" s="436">
        <v>34400063</v>
      </c>
      <c r="BW2" s="436">
        <v>14490188</v>
      </c>
      <c r="BX2" s="436">
        <v>15158958</v>
      </c>
      <c r="BY2" s="436">
        <v>1314266564</v>
      </c>
      <c r="BZ2" s="436">
        <v>1279129066</v>
      </c>
      <c r="CA2" s="496" t="s">
        <v>883</v>
      </c>
      <c r="CB2" s="496" t="s">
        <v>287</v>
      </c>
      <c r="CC2" s="419">
        <v>0.50109999999999999</v>
      </c>
      <c r="CD2" s="419">
        <v>0.34849999999999998</v>
      </c>
      <c r="CE2" s="436" t="s">
        <v>287</v>
      </c>
      <c r="CF2" s="436">
        <v>1107379629.6500001</v>
      </c>
      <c r="CG2" s="419">
        <v>0.99990969673152497</v>
      </c>
      <c r="CH2" s="419">
        <v>9.0303268474972876E-3</v>
      </c>
      <c r="CI2" s="419" t="s">
        <v>287</v>
      </c>
      <c r="CJ2" s="419" t="s">
        <v>287</v>
      </c>
      <c r="CK2" s="419" t="s">
        <v>287</v>
      </c>
      <c r="CL2" s="419">
        <v>0.99990969673152497</v>
      </c>
      <c r="CM2" s="419" t="s">
        <v>287</v>
      </c>
      <c r="CN2" s="501" t="s">
        <v>287</v>
      </c>
      <c r="CO2" s="500" t="s">
        <v>287</v>
      </c>
      <c r="CP2" s="500" t="s">
        <v>287</v>
      </c>
      <c r="CQ2" s="500" t="s">
        <v>287</v>
      </c>
      <c r="CR2" s="500" t="s">
        <v>287</v>
      </c>
      <c r="CS2" s="500" t="s">
        <v>287</v>
      </c>
      <c r="CT2" s="501" t="s">
        <v>287</v>
      </c>
      <c r="CU2" s="496" t="s">
        <v>287</v>
      </c>
      <c r="CV2" s="496" t="s">
        <v>287</v>
      </c>
      <c r="CW2" s="497" t="s">
        <v>287</v>
      </c>
      <c r="CX2" s="500" t="s">
        <v>287</v>
      </c>
      <c r="CY2" s="420" t="s">
        <v>287</v>
      </c>
      <c r="CZ2" s="420" t="s">
        <v>287</v>
      </c>
      <c r="DA2" s="419">
        <v>0.996</v>
      </c>
      <c r="DB2" s="419">
        <v>1</v>
      </c>
      <c r="DC2" s="496" t="s">
        <v>1015</v>
      </c>
      <c r="DD2" s="437">
        <v>17</v>
      </c>
      <c r="DE2" s="437">
        <v>2</v>
      </c>
      <c r="DF2" s="437">
        <v>22</v>
      </c>
      <c r="DG2" s="437" t="s">
        <v>287</v>
      </c>
      <c r="DH2" s="437" t="s">
        <v>287</v>
      </c>
      <c r="DI2" s="437" t="s">
        <v>287</v>
      </c>
      <c r="DJ2" s="437" t="s">
        <v>287</v>
      </c>
      <c r="DK2" s="437" t="s">
        <v>287</v>
      </c>
      <c r="DL2" s="437" t="s">
        <v>287</v>
      </c>
      <c r="DM2" s="438">
        <v>0.27777777777777779</v>
      </c>
      <c r="DN2" s="438" t="s">
        <v>287</v>
      </c>
      <c r="DO2" s="438" t="s">
        <v>287</v>
      </c>
      <c r="DP2" s="188" t="s">
        <v>287</v>
      </c>
      <c r="DQ2" s="188" t="s">
        <v>287</v>
      </c>
      <c r="DR2" s="188" t="s">
        <v>287</v>
      </c>
      <c r="DS2" s="188" t="s">
        <v>287</v>
      </c>
      <c r="DT2" s="188" t="s">
        <v>287</v>
      </c>
      <c r="DU2" s="188" t="s">
        <v>287</v>
      </c>
    </row>
    <row r="3" spans="1:125" s="17" customFormat="1" ht="15" customHeight="1" x14ac:dyDescent="0.35">
      <c r="A3" s="299">
        <v>43738</v>
      </c>
      <c r="B3" s="267" t="s">
        <v>295</v>
      </c>
      <c r="C3" s="267" t="s">
        <v>813</v>
      </c>
      <c r="D3" s="267" t="s">
        <v>871</v>
      </c>
      <c r="E3" s="420">
        <v>5000000</v>
      </c>
      <c r="F3" s="436" t="s">
        <v>287</v>
      </c>
      <c r="G3" s="436" t="s">
        <v>287</v>
      </c>
      <c r="H3" s="436">
        <v>18000000</v>
      </c>
      <c r="I3" s="436">
        <v>20174495.989999998</v>
      </c>
      <c r="J3" s="420" t="s">
        <v>287</v>
      </c>
      <c r="K3" s="420" t="s">
        <v>287</v>
      </c>
      <c r="L3" s="420" t="s">
        <v>287</v>
      </c>
      <c r="M3" s="496" t="s">
        <v>287</v>
      </c>
      <c r="N3" s="420" t="s">
        <v>287</v>
      </c>
      <c r="O3" s="497" t="s">
        <v>287</v>
      </c>
      <c r="P3" s="496" t="s">
        <v>305</v>
      </c>
      <c r="Q3" s="496" t="s">
        <v>874</v>
      </c>
      <c r="R3" s="497" t="s">
        <v>287</v>
      </c>
      <c r="S3" s="497" t="s">
        <v>287</v>
      </c>
      <c r="T3" s="496" t="s">
        <v>872</v>
      </c>
      <c r="U3" s="496" t="s">
        <v>873</v>
      </c>
      <c r="V3" s="419">
        <v>0.99</v>
      </c>
      <c r="W3" s="496" t="s">
        <v>874</v>
      </c>
      <c r="X3" s="188" t="s">
        <v>875</v>
      </c>
      <c r="Y3" s="497">
        <v>0</v>
      </c>
      <c r="Z3" s="496" t="s">
        <v>884</v>
      </c>
      <c r="AA3" s="496" t="s">
        <v>877</v>
      </c>
      <c r="AB3" s="499">
        <v>40935</v>
      </c>
      <c r="AC3" s="496" t="s">
        <v>878</v>
      </c>
      <c r="AD3" s="499">
        <v>40935</v>
      </c>
      <c r="AE3" s="419">
        <v>0.99</v>
      </c>
      <c r="AF3" s="499">
        <v>40935</v>
      </c>
      <c r="AG3" s="496" t="s">
        <v>879</v>
      </c>
      <c r="AH3" s="499">
        <v>40935</v>
      </c>
      <c r="AI3" s="496" t="s">
        <v>287</v>
      </c>
      <c r="AJ3" s="499" t="s">
        <v>287</v>
      </c>
      <c r="AK3" s="496" t="s">
        <v>874</v>
      </c>
      <c r="AL3" s="499">
        <v>40935</v>
      </c>
      <c r="AM3" s="496" t="s">
        <v>884</v>
      </c>
      <c r="AN3" s="496" t="s">
        <v>895</v>
      </c>
      <c r="AO3" s="499">
        <v>43556</v>
      </c>
      <c r="AP3" s="497" t="s">
        <v>287</v>
      </c>
      <c r="AQ3" s="496" t="s">
        <v>1014</v>
      </c>
      <c r="AR3" s="496" t="s">
        <v>1021</v>
      </c>
      <c r="AS3" s="497" t="s">
        <v>287</v>
      </c>
      <c r="AT3" s="500" t="s">
        <v>287</v>
      </c>
      <c r="AU3" s="420" t="s">
        <v>287</v>
      </c>
      <c r="AV3" s="420" t="s">
        <v>287</v>
      </c>
      <c r="AW3" s="420" t="s">
        <v>287</v>
      </c>
      <c r="AX3" s="420" t="s">
        <v>287</v>
      </c>
      <c r="AY3" s="420" t="s">
        <v>287</v>
      </c>
      <c r="AZ3" s="496" t="s">
        <v>305</v>
      </c>
      <c r="BA3" s="496" t="s">
        <v>881</v>
      </c>
      <c r="BB3" s="496" t="s">
        <v>882</v>
      </c>
      <c r="BC3" s="420" t="s">
        <v>718</v>
      </c>
      <c r="BD3" s="497" t="s">
        <v>287</v>
      </c>
      <c r="BE3" s="500" t="s">
        <v>287</v>
      </c>
      <c r="BF3" s="500" t="s">
        <v>287</v>
      </c>
      <c r="BG3" s="500" t="s">
        <v>287</v>
      </c>
      <c r="BH3" s="500" t="s">
        <v>287</v>
      </c>
      <c r="BI3" s="500" t="s">
        <v>287</v>
      </c>
      <c r="BJ3" s="500" t="s">
        <v>287</v>
      </c>
      <c r="BK3" s="496" t="s">
        <v>287</v>
      </c>
      <c r="BL3" s="496" t="s">
        <v>287</v>
      </c>
      <c r="BM3" s="496" t="s">
        <v>287</v>
      </c>
      <c r="BN3" s="496" t="s">
        <v>287</v>
      </c>
      <c r="BO3" s="496" t="s">
        <v>287</v>
      </c>
      <c r="BP3" s="419" t="s">
        <v>287</v>
      </c>
      <c r="BQ3" s="419" t="s">
        <v>287</v>
      </c>
      <c r="BR3" s="419" t="s">
        <v>287</v>
      </c>
      <c r="BS3" s="419" t="s">
        <v>287</v>
      </c>
      <c r="BT3" s="436">
        <v>35137498</v>
      </c>
      <c r="BU3" s="436">
        <v>7245094</v>
      </c>
      <c r="BV3" s="436">
        <v>34400063</v>
      </c>
      <c r="BW3" s="436">
        <v>14490188</v>
      </c>
      <c r="BX3" s="436">
        <v>15158958</v>
      </c>
      <c r="BY3" s="436">
        <v>1314266564</v>
      </c>
      <c r="BZ3" s="436">
        <v>1279129066</v>
      </c>
      <c r="CA3" s="496" t="s">
        <v>883</v>
      </c>
      <c r="CB3" s="496" t="s">
        <v>287</v>
      </c>
      <c r="CC3" s="419">
        <v>0.50109999999999999</v>
      </c>
      <c r="CD3" s="419">
        <v>0.34849999999999998</v>
      </c>
      <c r="CE3" s="436" t="s">
        <v>287</v>
      </c>
      <c r="CF3" s="436">
        <v>1037873384.14</v>
      </c>
      <c r="CG3" s="419">
        <v>0.99990364913338403</v>
      </c>
      <c r="CH3" s="419">
        <v>9.6350866616414631E-3</v>
      </c>
      <c r="CI3" s="419" t="s">
        <v>287</v>
      </c>
      <c r="CJ3" s="419" t="s">
        <v>287</v>
      </c>
      <c r="CK3" s="419" t="s">
        <v>287</v>
      </c>
      <c r="CL3" s="419">
        <v>0.99990364913338403</v>
      </c>
      <c r="CM3" s="419" t="s">
        <v>287</v>
      </c>
      <c r="CN3" s="501" t="s">
        <v>287</v>
      </c>
      <c r="CO3" s="500" t="s">
        <v>287</v>
      </c>
      <c r="CP3" s="500" t="s">
        <v>287</v>
      </c>
      <c r="CQ3" s="500" t="s">
        <v>287</v>
      </c>
      <c r="CR3" s="500" t="s">
        <v>287</v>
      </c>
      <c r="CS3" s="500" t="s">
        <v>287</v>
      </c>
      <c r="CT3" s="501" t="s">
        <v>287</v>
      </c>
      <c r="CU3" s="496" t="s">
        <v>287</v>
      </c>
      <c r="CV3" s="496" t="s">
        <v>287</v>
      </c>
      <c r="CW3" s="497" t="s">
        <v>287</v>
      </c>
      <c r="CX3" s="500" t="s">
        <v>287</v>
      </c>
      <c r="CY3" s="420" t="s">
        <v>287</v>
      </c>
      <c r="CZ3" s="420" t="s">
        <v>287</v>
      </c>
      <c r="DA3" s="419">
        <v>0.996</v>
      </c>
      <c r="DB3" s="419">
        <v>1</v>
      </c>
      <c r="DC3" s="496" t="s">
        <v>1015</v>
      </c>
      <c r="DD3" s="437">
        <v>16</v>
      </c>
      <c r="DE3" s="437">
        <v>2</v>
      </c>
      <c r="DF3" s="437">
        <v>22</v>
      </c>
      <c r="DG3" s="437" t="s">
        <v>287</v>
      </c>
      <c r="DH3" s="437" t="s">
        <v>287</v>
      </c>
      <c r="DI3" s="437" t="s">
        <v>287</v>
      </c>
      <c r="DJ3" s="437" t="s">
        <v>287</v>
      </c>
      <c r="DK3" s="437" t="s">
        <v>287</v>
      </c>
      <c r="DL3" s="437" t="s">
        <v>287</v>
      </c>
      <c r="DM3" s="438">
        <v>0.27777777777777779</v>
      </c>
      <c r="DN3" s="438" t="s">
        <v>287</v>
      </c>
      <c r="DO3" s="438" t="s">
        <v>287</v>
      </c>
      <c r="DP3" s="188" t="s">
        <v>287</v>
      </c>
      <c r="DQ3" s="188" t="s">
        <v>287</v>
      </c>
      <c r="DR3" s="188" t="s">
        <v>287</v>
      </c>
      <c r="DS3" s="188" t="s">
        <v>287</v>
      </c>
      <c r="DT3" s="188" t="s">
        <v>287</v>
      </c>
      <c r="DU3" s="188" t="s">
        <v>287</v>
      </c>
    </row>
    <row r="4" spans="1:125" s="17" customFormat="1" ht="15" customHeight="1" x14ac:dyDescent="0.35">
      <c r="A4" s="299">
        <v>43830</v>
      </c>
      <c r="B4" s="267" t="s">
        <v>295</v>
      </c>
      <c r="C4" s="267" t="s">
        <v>813</v>
      </c>
      <c r="D4" s="267" t="s">
        <v>871</v>
      </c>
      <c r="E4" s="420">
        <v>5000000</v>
      </c>
      <c r="F4" s="436" t="s">
        <v>287</v>
      </c>
      <c r="G4" s="436" t="s">
        <v>287</v>
      </c>
      <c r="H4" s="436">
        <v>18000000</v>
      </c>
      <c r="I4" s="436">
        <v>20199521.300000001</v>
      </c>
      <c r="J4" s="420" t="s">
        <v>287</v>
      </c>
      <c r="K4" s="420" t="s">
        <v>287</v>
      </c>
      <c r="L4" s="420" t="s">
        <v>287</v>
      </c>
      <c r="M4" s="496" t="s">
        <v>287</v>
      </c>
      <c r="N4" s="420" t="s">
        <v>287</v>
      </c>
      <c r="O4" s="497" t="s">
        <v>287</v>
      </c>
      <c r="P4" s="496" t="s">
        <v>305</v>
      </c>
      <c r="Q4" s="496" t="s">
        <v>874</v>
      </c>
      <c r="R4" s="497" t="s">
        <v>287</v>
      </c>
      <c r="S4" s="497" t="s">
        <v>287</v>
      </c>
      <c r="T4" s="496" t="s">
        <v>885</v>
      </c>
      <c r="U4" s="496" t="s">
        <v>873</v>
      </c>
      <c r="V4" s="419">
        <v>0.99</v>
      </c>
      <c r="W4" s="496" t="s">
        <v>874</v>
      </c>
      <c r="X4" s="188" t="s">
        <v>875</v>
      </c>
      <c r="Y4" s="497">
        <v>0</v>
      </c>
      <c r="Z4" s="496" t="s">
        <v>886</v>
      </c>
      <c r="AA4" s="496" t="s">
        <v>877</v>
      </c>
      <c r="AB4" s="499">
        <v>40935</v>
      </c>
      <c r="AC4" s="496" t="s">
        <v>878</v>
      </c>
      <c r="AD4" s="499">
        <v>40935</v>
      </c>
      <c r="AE4" s="419">
        <v>0.99</v>
      </c>
      <c r="AF4" s="499">
        <v>40935</v>
      </c>
      <c r="AG4" s="496" t="s">
        <v>879</v>
      </c>
      <c r="AH4" s="499">
        <v>40935</v>
      </c>
      <c r="AI4" s="496" t="s">
        <v>287</v>
      </c>
      <c r="AJ4" s="499" t="s">
        <v>287</v>
      </c>
      <c r="AK4" s="496" t="s">
        <v>874</v>
      </c>
      <c r="AL4" s="499">
        <v>40935</v>
      </c>
      <c r="AM4" s="496" t="s">
        <v>886</v>
      </c>
      <c r="AN4" s="496" t="s">
        <v>895</v>
      </c>
      <c r="AO4" s="499">
        <v>43556</v>
      </c>
      <c r="AP4" s="497" t="s">
        <v>287</v>
      </c>
      <c r="AQ4" s="496" t="s">
        <v>1014</v>
      </c>
      <c r="AR4" s="496" t="s">
        <v>1021</v>
      </c>
      <c r="AS4" s="497" t="s">
        <v>287</v>
      </c>
      <c r="AT4" s="500" t="s">
        <v>287</v>
      </c>
      <c r="AU4" s="420" t="s">
        <v>287</v>
      </c>
      <c r="AV4" s="420" t="s">
        <v>287</v>
      </c>
      <c r="AW4" s="420" t="s">
        <v>287</v>
      </c>
      <c r="AX4" s="420" t="s">
        <v>287</v>
      </c>
      <c r="AY4" s="420" t="s">
        <v>287</v>
      </c>
      <c r="AZ4" s="496" t="s">
        <v>305</v>
      </c>
      <c r="BA4" s="496" t="s">
        <v>881</v>
      </c>
      <c r="BB4" s="496" t="s">
        <v>882</v>
      </c>
      <c r="BC4" s="420" t="s">
        <v>718</v>
      </c>
      <c r="BD4" s="497" t="s">
        <v>287</v>
      </c>
      <c r="BE4" s="500" t="s">
        <v>287</v>
      </c>
      <c r="BF4" s="500" t="s">
        <v>287</v>
      </c>
      <c r="BG4" s="500" t="s">
        <v>287</v>
      </c>
      <c r="BH4" s="500" t="s">
        <v>287</v>
      </c>
      <c r="BI4" s="500" t="s">
        <v>287</v>
      </c>
      <c r="BJ4" s="500" t="s">
        <v>287</v>
      </c>
      <c r="BK4" s="496" t="s">
        <v>287</v>
      </c>
      <c r="BL4" s="496" t="s">
        <v>287</v>
      </c>
      <c r="BM4" s="496" t="s">
        <v>287</v>
      </c>
      <c r="BN4" s="496" t="s">
        <v>287</v>
      </c>
      <c r="BO4" s="496" t="s">
        <v>287</v>
      </c>
      <c r="BP4" s="419" t="s">
        <v>287</v>
      </c>
      <c r="BQ4" s="419" t="s">
        <v>287</v>
      </c>
      <c r="BR4" s="419" t="s">
        <v>287</v>
      </c>
      <c r="BS4" s="419" t="s">
        <v>287</v>
      </c>
      <c r="BT4" s="436">
        <v>35137498</v>
      </c>
      <c r="BU4" s="436">
        <v>7245094</v>
      </c>
      <c r="BV4" s="436">
        <v>34400063</v>
      </c>
      <c r="BW4" s="436">
        <v>14490188</v>
      </c>
      <c r="BX4" s="436">
        <v>15158958</v>
      </c>
      <c r="BY4" s="436">
        <v>1314266564</v>
      </c>
      <c r="BZ4" s="436">
        <v>1279129066</v>
      </c>
      <c r="CA4" s="496" t="s">
        <v>883</v>
      </c>
      <c r="CB4" s="496" t="s">
        <v>287</v>
      </c>
      <c r="CC4" s="419">
        <v>0.50109999999999999</v>
      </c>
      <c r="CD4" s="419">
        <v>0.34849999999999998</v>
      </c>
      <c r="CE4" s="436" t="s">
        <v>287</v>
      </c>
      <c r="CF4" s="436">
        <v>1440030241.8600001</v>
      </c>
      <c r="CG4" s="419">
        <v>0.99309999999999998</v>
      </c>
      <c r="CH4" s="419">
        <v>6.8999999999999999E-3</v>
      </c>
      <c r="CI4" s="419" t="s">
        <v>287</v>
      </c>
      <c r="CJ4" s="419" t="s">
        <v>287</v>
      </c>
      <c r="CK4" s="419" t="s">
        <v>287</v>
      </c>
      <c r="CL4" s="419">
        <v>0.99309999999999998</v>
      </c>
      <c r="CM4" s="419" t="s">
        <v>287</v>
      </c>
      <c r="CN4" s="501" t="s">
        <v>287</v>
      </c>
      <c r="CO4" s="500" t="s">
        <v>287</v>
      </c>
      <c r="CP4" s="500" t="s">
        <v>287</v>
      </c>
      <c r="CQ4" s="500" t="s">
        <v>287</v>
      </c>
      <c r="CR4" s="500" t="s">
        <v>287</v>
      </c>
      <c r="CS4" s="500" t="s">
        <v>287</v>
      </c>
      <c r="CT4" s="501" t="s">
        <v>287</v>
      </c>
      <c r="CU4" s="496" t="s">
        <v>287</v>
      </c>
      <c r="CV4" s="496" t="s">
        <v>287</v>
      </c>
      <c r="CW4" s="497" t="s">
        <v>287</v>
      </c>
      <c r="CX4" s="500" t="s">
        <v>287</v>
      </c>
      <c r="CY4" s="420" t="s">
        <v>287</v>
      </c>
      <c r="CZ4" s="420" t="s">
        <v>287</v>
      </c>
      <c r="DA4" s="419">
        <v>0.996</v>
      </c>
      <c r="DB4" s="419">
        <v>1</v>
      </c>
      <c r="DC4" s="496" t="s">
        <v>1015</v>
      </c>
      <c r="DD4" s="437">
        <v>16</v>
      </c>
      <c r="DE4" s="437">
        <v>2</v>
      </c>
      <c r="DF4" s="437">
        <v>22</v>
      </c>
      <c r="DG4" s="437" t="s">
        <v>287</v>
      </c>
      <c r="DH4" s="437" t="s">
        <v>287</v>
      </c>
      <c r="DI4" s="437" t="s">
        <v>287</v>
      </c>
      <c r="DJ4" s="437" t="s">
        <v>287</v>
      </c>
      <c r="DK4" s="437" t="s">
        <v>287</v>
      </c>
      <c r="DL4" s="437" t="s">
        <v>287</v>
      </c>
      <c r="DM4" s="438">
        <v>0.27777777777777779</v>
      </c>
      <c r="DN4" s="438" t="s">
        <v>287</v>
      </c>
      <c r="DO4" s="438" t="s">
        <v>287</v>
      </c>
      <c r="DP4" s="188" t="s">
        <v>287</v>
      </c>
      <c r="DQ4" s="188" t="s">
        <v>287</v>
      </c>
      <c r="DR4" s="188" t="s">
        <v>287</v>
      </c>
      <c r="DS4" s="188" t="s">
        <v>287</v>
      </c>
      <c r="DT4" s="188" t="s">
        <v>287</v>
      </c>
      <c r="DU4" s="188" t="s">
        <v>287</v>
      </c>
    </row>
    <row r="5" spans="1:125" ht="15" customHeight="1" x14ac:dyDescent="0.35">
      <c r="A5" s="299">
        <v>43921</v>
      </c>
      <c r="B5" s="267" t="s">
        <v>295</v>
      </c>
      <c r="C5" s="267" t="s">
        <v>813</v>
      </c>
      <c r="D5" s="267" t="s">
        <v>871</v>
      </c>
      <c r="E5" s="420">
        <v>10000000</v>
      </c>
      <c r="F5" s="436" t="s">
        <v>287</v>
      </c>
      <c r="G5" s="436" t="s">
        <v>287</v>
      </c>
      <c r="H5" s="436">
        <v>28000000</v>
      </c>
      <c r="I5" s="436">
        <v>35105955.809999995</v>
      </c>
      <c r="J5" s="420" t="s">
        <v>287</v>
      </c>
      <c r="K5" s="420" t="s">
        <v>287</v>
      </c>
      <c r="L5" s="420" t="s">
        <v>287</v>
      </c>
      <c r="M5" s="496" t="s">
        <v>287</v>
      </c>
      <c r="N5" s="420" t="s">
        <v>287</v>
      </c>
      <c r="O5" s="497" t="s">
        <v>287</v>
      </c>
      <c r="P5" s="496" t="s">
        <v>305</v>
      </c>
      <c r="Q5" s="496" t="s">
        <v>874</v>
      </c>
      <c r="R5" s="497" t="s">
        <v>287</v>
      </c>
      <c r="S5" s="497" t="s">
        <v>287</v>
      </c>
      <c r="T5" s="496" t="s">
        <v>887</v>
      </c>
      <c r="U5" s="496" t="s">
        <v>873</v>
      </c>
      <c r="V5" s="419">
        <v>0.99</v>
      </c>
      <c r="W5" s="496" t="s">
        <v>874</v>
      </c>
      <c r="X5" s="188" t="s">
        <v>875</v>
      </c>
      <c r="Y5" s="497">
        <v>0</v>
      </c>
      <c r="Z5" s="496" t="s">
        <v>888</v>
      </c>
      <c r="AA5" s="496" t="s">
        <v>877</v>
      </c>
      <c r="AB5" s="499">
        <v>40935</v>
      </c>
      <c r="AC5" s="496" t="s">
        <v>878</v>
      </c>
      <c r="AD5" s="499">
        <v>40935</v>
      </c>
      <c r="AE5" s="419">
        <v>0.99</v>
      </c>
      <c r="AF5" s="499">
        <v>40935</v>
      </c>
      <c r="AG5" s="496" t="s">
        <v>879</v>
      </c>
      <c r="AH5" s="499">
        <v>40935</v>
      </c>
      <c r="AI5" s="496" t="s">
        <v>287</v>
      </c>
      <c r="AJ5" s="499" t="s">
        <v>287</v>
      </c>
      <c r="AK5" s="496" t="s">
        <v>874</v>
      </c>
      <c r="AL5" s="499">
        <v>40935</v>
      </c>
      <c r="AM5" s="496" t="s">
        <v>888</v>
      </c>
      <c r="AN5" s="496" t="s">
        <v>895</v>
      </c>
      <c r="AO5" s="499">
        <v>43556</v>
      </c>
      <c r="AP5" s="497" t="s">
        <v>287</v>
      </c>
      <c r="AQ5" s="496" t="s">
        <v>1014</v>
      </c>
      <c r="AR5" s="496" t="s">
        <v>1021</v>
      </c>
      <c r="AS5" s="497" t="s">
        <v>287</v>
      </c>
      <c r="AT5" s="500" t="s">
        <v>287</v>
      </c>
      <c r="AU5" s="420" t="s">
        <v>287</v>
      </c>
      <c r="AV5" s="420" t="s">
        <v>287</v>
      </c>
      <c r="AW5" s="420" t="s">
        <v>287</v>
      </c>
      <c r="AX5" s="420" t="s">
        <v>287</v>
      </c>
      <c r="AY5" s="420" t="s">
        <v>287</v>
      </c>
      <c r="AZ5" s="496" t="s">
        <v>305</v>
      </c>
      <c r="BA5" s="496" t="s">
        <v>881</v>
      </c>
      <c r="BB5" s="496" t="s">
        <v>882</v>
      </c>
      <c r="BC5" s="420" t="s">
        <v>718</v>
      </c>
      <c r="BD5" s="497" t="s">
        <v>287</v>
      </c>
      <c r="BE5" s="500" t="s">
        <v>287</v>
      </c>
      <c r="BF5" s="500" t="s">
        <v>287</v>
      </c>
      <c r="BG5" s="500" t="s">
        <v>287</v>
      </c>
      <c r="BH5" s="500" t="s">
        <v>287</v>
      </c>
      <c r="BI5" s="500" t="s">
        <v>287</v>
      </c>
      <c r="BJ5" s="500" t="s">
        <v>287</v>
      </c>
      <c r="BK5" s="496" t="s">
        <v>287</v>
      </c>
      <c r="BL5" s="496" t="s">
        <v>287</v>
      </c>
      <c r="BM5" s="496" t="s">
        <v>287</v>
      </c>
      <c r="BN5" s="496" t="s">
        <v>287</v>
      </c>
      <c r="BO5" s="496" t="s">
        <v>287</v>
      </c>
      <c r="BP5" s="419" t="s">
        <v>287</v>
      </c>
      <c r="BQ5" s="419" t="s">
        <v>287</v>
      </c>
      <c r="BR5" s="419" t="s">
        <v>287</v>
      </c>
      <c r="BS5" s="419" t="s">
        <v>287</v>
      </c>
      <c r="BT5" s="436">
        <v>47358894</v>
      </c>
      <c r="BU5" s="436">
        <v>7671816</v>
      </c>
      <c r="BV5" s="436">
        <v>31492388</v>
      </c>
      <c r="BW5" s="436">
        <v>15343632</v>
      </c>
      <c r="BX5" s="436">
        <v>12221396</v>
      </c>
      <c r="BY5" s="436">
        <v>1354407555</v>
      </c>
      <c r="BZ5" s="436">
        <v>1305057506</v>
      </c>
      <c r="CA5" s="496" t="s">
        <v>883</v>
      </c>
      <c r="CB5" s="496" t="s">
        <v>287</v>
      </c>
      <c r="CC5" s="419">
        <v>0.57690391722596579</v>
      </c>
      <c r="CD5" s="419">
        <v>0.30799680862562723</v>
      </c>
      <c r="CE5" s="436" t="s">
        <v>287</v>
      </c>
      <c r="CF5" s="436">
        <v>1754967772.1700001</v>
      </c>
      <c r="CG5" s="419">
        <v>0.99430000000000007</v>
      </c>
      <c r="CH5" s="419">
        <v>5.7000000000000002E-3</v>
      </c>
      <c r="CI5" s="419" t="s">
        <v>287</v>
      </c>
      <c r="CJ5" s="419" t="s">
        <v>287</v>
      </c>
      <c r="CK5" s="419" t="s">
        <v>287</v>
      </c>
      <c r="CL5" s="419">
        <v>0.99430000000000007</v>
      </c>
      <c r="CM5" s="419" t="s">
        <v>287</v>
      </c>
      <c r="CN5" s="501" t="s">
        <v>287</v>
      </c>
      <c r="CO5" s="500" t="s">
        <v>287</v>
      </c>
      <c r="CP5" s="500" t="s">
        <v>287</v>
      </c>
      <c r="CQ5" s="500" t="s">
        <v>287</v>
      </c>
      <c r="CR5" s="500" t="s">
        <v>287</v>
      </c>
      <c r="CS5" s="500" t="s">
        <v>287</v>
      </c>
      <c r="CT5" s="501" t="s">
        <v>287</v>
      </c>
      <c r="CU5" s="496" t="s">
        <v>287</v>
      </c>
      <c r="CV5" s="496" t="s">
        <v>287</v>
      </c>
      <c r="CW5" s="497" t="s">
        <v>287</v>
      </c>
      <c r="CX5" s="500" t="s">
        <v>287</v>
      </c>
      <c r="CY5" s="420" t="s">
        <v>287</v>
      </c>
      <c r="CZ5" s="420" t="s">
        <v>287</v>
      </c>
      <c r="DA5" s="419">
        <v>0.996</v>
      </c>
      <c r="DB5" s="419">
        <v>1</v>
      </c>
      <c r="DC5" s="496" t="s">
        <v>1015</v>
      </c>
      <c r="DD5" s="437">
        <v>16</v>
      </c>
      <c r="DE5" s="437">
        <v>2</v>
      </c>
      <c r="DF5" s="437">
        <v>22</v>
      </c>
      <c r="DG5" s="437" t="s">
        <v>287</v>
      </c>
      <c r="DH5" s="437" t="s">
        <v>287</v>
      </c>
      <c r="DI5" s="437" t="s">
        <v>287</v>
      </c>
      <c r="DJ5" s="437" t="s">
        <v>287</v>
      </c>
      <c r="DK5" s="437" t="s">
        <v>287</v>
      </c>
      <c r="DL5" s="437" t="s">
        <v>287</v>
      </c>
      <c r="DM5" s="438">
        <v>0.46250000000000002</v>
      </c>
      <c r="DN5" s="438" t="s">
        <v>287</v>
      </c>
      <c r="DO5" s="438" t="s">
        <v>287</v>
      </c>
      <c r="DP5" s="188" t="s">
        <v>287</v>
      </c>
      <c r="DQ5" s="188" t="s">
        <v>287</v>
      </c>
      <c r="DR5" s="188" t="s">
        <v>287</v>
      </c>
      <c r="DS5" s="188" t="s">
        <v>287</v>
      </c>
      <c r="DT5" s="188" t="s">
        <v>287</v>
      </c>
      <c r="DU5" s="188" t="s">
        <v>287</v>
      </c>
    </row>
    <row r="6" spans="1:125" ht="15" customHeight="1" x14ac:dyDescent="0.35">
      <c r="A6" s="299">
        <v>44012</v>
      </c>
      <c r="B6" s="267" t="s">
        <v>295</v>
      </c>
      <c r="C6" s="267" t="s">
        <v>813</v>
      </c>
      <c r="D6" s="267" t="s">
        <v>871</v>
      </c>
      <c r="E6" s="420">
        <v>10000000</v>
      </c>
      <c r="F6" s="436" t="s">
        <v>287</v>
      </c>
      <c r="G6" s="436" t="s">
        <v>287</v>
      </c>
      <c r="H6" s="436">
        <v>27000000</v>
      </c>
      <c r="I6" s="436">
        <v>35367002.479999997</v>
      </c>
      <c r="J6" s="420" t="s">
        <v>287</v>
      </c>
      <c r="K6" s="420" t="s">
        <v>287</v>
      </c>
      <c r="L6" s="420" t="s">
        <v>287</v>
      </c>
      <c r="M6" s="496" t="s">
        <v>287</v>
      </c>
      <c r="N6" s="420" t="s">
        <v>287</v>
      </c>
      <c r="O6" s="497" t="s">
        <v>287</v>
      </c>
      <c r="P6" s="496" t="s">
        <v>305</v>
      </c>
      <c r="Q6" s="496" t="s">
        <v>874</v>
      </c>
      <c r="R6" s="497" t="s">
        <v>287</v>
      </c>
      <c r="S6" s="497" t="s">
        <v>287</v>
      </c>
      <c r="T6" s="496" t="s">
        <v>887</v>
      </c>
      <c r="U6" s="496" t="s">
        <v>873</v>
      </c>
      <c r="V6" s="419">
        <v>0.99</v>
      </c>
      <c r="W6" s="496" t="s">
        <v>874</v>
      </c>
      <c r="X6" s="188" t="s">
        <v>875</v>
      </c>
      <c r="Y6" s="497">
        <v>0</v>
      </c>
      <c r="Z6" s="496" t="s">
        <v>889</v>
      </c>
      <c r="AA6" s="496" t="s">
        <v>877</v>
      </c>
      <c r="AB6" s="499">
        <v>40935</v>
      </c>
      <c r="AC6" s="496" t="s">
        <v>878</v>
      </c>
      <c r="AD6" s="499">
        <v>40935</v>
      </c>
      <c r="AE6" s="419">
        <v>0.99</v>
      </c>
      <c r="AF6" s="499">
        <v>40935</v>
      </c>
      <c r="AG6" s="496" t="s">
        <v>879</v>
      </c>
      <c r="AH6" s="499">
        <v>40935</v>
      </c>
      <c r="AI6" s="496" t="s">
        <v>287</v>
      </c>
      <c r="AJ6" s="499" t="s">
        <v>287</v>
      </c>
      <c r="AK6" s="496" t="s">
        <v>874</v>
      </c>
      <c r="AL6" s="499">
        <v>40935</v>
      </c>
      <c r="AM6" s="496" t="s">
        <v>889</v>
      </c>
      <c r="AN6" s="496" t="s">
        <v>895</v>
      </c>
      <c r="AO6" s="499">
        <v>43556</v>
      </c>
      <c r="AP6" s="497" t="s">
        <v>287</v>
      </c>
      <c r="AQ6" s="496" t="s">
        <v>1014</v>
      </c>
      <c r="AR6" s="496" t="s">
        <v>1021</v>
      </c>
      <c r="AS6" s="497" t="s">
        <v>287</v>
      </c>
      <c r="AT6" s="500" t="s">
        <v>287</v>
      </c>
      <c r="AU6" s="420" t="s">
        <v>287</v>
      </c>
      <c r="AV6" s="420" t="s">
        <v>287</v>
      </c>
      <c r="AW6" s="420" t="s">
        <v>287</v>
      </c>
      <c r="AX6" s="420" t="s">
        <v>287</v>
      </c>
      <c r="AY6" s="420" t="s">
        <v>287</v>
      </c>
      <c r="AZ6" s="496" t="s">
        <v>305</v>
      </c>
      <c r="BA6" s="496" t="s">
        <v>881</v>
      </c>
      <c r="BB6" s="496" t="s">
        <v>882</v>
      </c>
      <c r="BC6" s="420" t="s">
        <v>718</v>
      </c>
      <c r="BD6" s="497" t="s">
        <v>287</v>
      </c>
      <c r="BE6" s="500" t="s">
        <v>287</v>
      </c>
      <c r="BF6" s="500" t="s">
        <v>287</v>
      </c>
      <c r="BG6" s="500" t="s">
        <v>287</v>
      </c>
      <c r="BH6" s="500" t="s">
        <v>287</v>
      </c>
      <c r="BI6" s="500" t="s">
        <v>287</v>
      </c>
      <c r="BJ6" s="500" t="s">
        <v>287</v>
      </c>
      <c r="BK6" s="496" t="s">
        <v>287</v>
      </c>
      <c r="BL6" s="496" t="s">
        <v>287</v>
      </c>
      <c r="BM6" s="496" t="s">
        <v>287</v>
      </c>
      <c r="BN6" s="496" t="s">
        <v>287</v>
      </c>
      <c r="BO6" s="496" t="s">
        <v>287</v>
      </c>
      <c r="BP6" s="419" t="s">
        <v>287</v>
      </c>
      <c r="BQ6" s="419" t="s">
        <v>287</v>
      </c>
      <c r="BR6" s="419" t="s">
        <v>287</v>
      </c>
      <c r="BS6" s="419" t="s">
        <v>287</v>
      </c>
      <c r="BT6" s="436">
        <v>47358894</v>
      </c>
      <c r="BU6" s="436">
        <v>7671816</v>
      </c>
      <c r="BV6" s="436">
        <v>31492388</v>
      </c>
      <c r="BW6" s="436">
        <v>15343632</v>
      </c>
      <c r="BX6" s="436">
        <v>12221396</v>
      </c>
      <c r="BY6" s="436">
        <v>1354407555</v>
      </c>
      <c r="BZ6" s="436">
        <v>1305057506</v>
      </c>
      <c r="CA6" s="496" t="s">
        <v>883</v>
      </c>
      <c r="CB6" s="496" t="s">
        <v>287</v>
      </c>
      <c r="CC6" s="419">
        <v>0.57690391722596579</v>
      </c>
      <c r="CD6" s="419">
        <v>0.30799680862562723</v>
      </c>
      <c r="CE6" s="436" t="s">
        <v>287</v>
      </c>
      <c r="CF6" s="436">
        <v>1596682824.97</v>
      </c>
      <c r="CG6" s="419">
        <v>0.99370000000000003</v>
      </c>
      <c r="CH6" s="419">
        <v>6.3E-3</v>
      </c>
      <c r="CI6" s="419" t="s">
        <v>287</v>
      </c>
      <c r="CJ6" s="419" t="s">
        <v>287</v>
      </c>
      <c r="CK6" s="419" t="s">
        <v>287</v>
      </c>
      <c r="CL6" s="419">
        <v>0.99370000000000003</v>
      </c>
      <c r="CM6" s="419" t="s">
        <v>287</v>
      </c>
      <c r="CN6" s="501" t="s">
        <v>287</v>
      </c>
      <c r="CO6" s="500" t="s">
        <v>287</v>
      </c>
      <c r="CP6" s="500" t="s">
        <v>287</v>
      </c>
      <c r="CQ6" s="500" t="s">
        <v>287</v>
      </c>
      <c r="CR6" s="500" t="s">
        <v>287</v>
      </c>
      <c r="CS6" s="500" t="s">
        <v>287</v>
      </c>
      <c r="CT6" s="501" t="s">
        <v>287</v>
      </c>
      <c r="CU6" s="496" t="s">
        <v>287</v>
      </c>
      <c r="CV6" s="496" t="s">
        <v>287</v>
      </c>
      <c r="CW6" s="497" t="s">
        <v>287</v>
      </c>
      <c r="CX6" s="500" t="s">
        <v>287</v>
      </c>
      <c r="CY6" s="420" t="s">
        <v>287</v>
      </c>
      <c r="CZ6" s="420" t="s">
        <v>287</v>
      </c>
      <c r="DA6" s="419">
        <v>0.996</v>
      </c>
      <c r="DB6" s="419">
        <v>1</v>
      </c>
      <c r="DC6" s="496" t="s">
        <v>1015</v>
      </c>
      <c r="DD6" s="437">
        <v>16</v>
      </c>
      <c r="DE6" s="437">
        <v>1</v>
      </c>
      <c r="DF6" s="437">
        <v>22</v>
      </c>
      <c r="DG6" s="437" t="s">
        <v>287</v>
      </c>
      <c r="DH6" s="437" t="s">
        <v>287</v>
      </c>
      <c r="DI6" s="437" t="s">
        <v>287</v>
      </c>
      <c r="DJ6" s="437" t="s">
        <v>287</v>
      </c>
      <c r="DK6" s="437" t="s">
        <v>287</v>
      </c>
      <c r="DL6" s="437" t="s">
        <v>287</v>
      </c>
      <c r="DM6" s="438">
        <v>0.4642</v>
      </c>
      <c r="DN6" s="438" t="s">
        <v>287</v>
      </c>
      <c r="DO6" s="438" t="s">
        <v>287</v>
      </c>
      <c r="DP6" s="188" t="s">
        <v>287</v>
      </c>
      <c r="DQ6" s="188" t="s">
        <v>287</v>
      </c>
      <c r="DR6" s="188" t="s">
        <v>287</v>
      </c>
      <c r="DS6" s="188" t="s">
        <v>287</v>
      </c>
      <c r="DT6" s="188" t="s">
        <v>287</v>
      </c>
      <c r="DU6" s="188" t="s">
        <v>287</v>
      </c>
    </row>
    <row r="7" spans="1:125" ht="15" customHeight="1" x14ac:dyDescent="0.35">
      <c r="A7" s="299">
        <v>44104</v>
      </c>
      <c r="B7" s="267" t="s">
        <v>295</v>
      </c>
      <c r="C7" s="267" t="s">
        <v>813</v>
      </c>
      <c r="D7" s="267" t="s">
        <v>871</v>
      </c>
      <c r="E7" s="420">
        <v>10000000</v>
      </c>
      <c r="F7" s="436" t="s">
        <v>287</v>
      </c>
      <c r="G7" s="436" t="s">
        <v>287</v>
      </c>
      <c r="H7" s="436">
        <v>27000000</v>
      </c>
      <c r="I7" s="436">
        <v>35764165.189999998</v>
      </c>
      <c r="J7" s="420" t="s">
        <v>287</v>
      </c>
      <c r="K7" s="420" t="s">
        <v>287</v>
      </c>
      <c r="L7" s="420" t="s">
        <v>287</v>
      </c>
      <c r="M7" s="496" t="s">
        <v>287</v>
      </c>
      <c r="N7" s="420" t="s">
        <v>287</v>
      </c>
      <c r="O7" s="497" t="s">
        <v>287</v>
      </c>
      <c r="P7" s="496" t="s">
        <v>305</v>
      </c>
      <c r="Q7" s="496" t="s">
        <v>874</v>
      </c>
      <c r="R7" s="497" t="s">
        <v>287</v>
      </c>
      <c r="S7" s="497" t="s">
        <v>287</v>
      </c>
      <c r="T7" s="496" t="s">
        <v>887</v>
      </c>
      <c r="U7" s="496" t="s">
        <v>873</v>
      </c>
      <c r="V7" s="419">
        <v>0.99</v>
      </c>
      <c r="W7" s="496" t="s">
        <v>874</v>
      </c>
      <c r="X7" s="188" t="s">
        <v>875</v>
      </c>
      <c r="Y7" s="497">
        <v>0</v>
      </c>
      <c r="Z7" s="496" t="s">
        <v>890</v>
      </c>
      <c r="AA7" s="496" t="s">
        <v>877</v>
      </c>
      <c r="AB7" s="499">
        <v>40935</v>
      </c>
      <c r="AC7" s="496" t="s">
        <v>878</v>
      </c>
      <c r="AD7" s="499">
        <v>40935</v>
      </c>
      <c r="AE7" s="419">
        <v>0.99</v>
      </c>
      <c r="AF7" s="499">
        <v>40935</v>
      </c>
      <c r="AG7" s="496" t="s">
        <v>879</v>
      </c>
      <c r="AH7" s="499">
        <v>40935</v>
      </c>
      <c r="AI7" s="496" t="s">
        <v>287</v>
      </c>
      <c r="AJ7" s="499" t="s">
        <v>287</v>
      </c>
      <c r="AK7" s="496" t="s">
        <v>874</v>
      </c>
      <c r="AL7" s="499">
        <v>40935</v>
      </c>
      <c r="AM7" s="496" t="s">
        <v>890</v>
      </c>
      <c r="AN7" s="496" t="s">
        <v>895</v>
      </c>
      <c r="AO7" s="499">
        <v>43556</v>
      </c>
      <c r="AP7" s="497" t="s">
        <v>287</v>
      </c>
      <c r="AQ7" s="496" t="s">
        <v>1014</v>
      </c>
      <c r="AR7" s="496" t="s">
        <v>1021</v>
      </c>
      <c r="AS7" s="497" t="s">
        <v>287</v>
      </c>
      <c r="AT7" s="500" t="s">
        <v>287</v>
      </c>
      <c r="AU7" s="420" t="s">
        <v>287</v>
      </c>
      <c r="AV7" s="420" t="s">
        <v>287</v>
      </c>
      <c r="AW7" s="420" t="s">
        <v>287</v>
      </c>
      <c r="AX7" s="420" t="s">
        <v>287</v>
      </c>
      <c r="AY7" s="420" t="s">
        <v>287</v>
      </c>
      <c r="AZ7" s="496" t="s">
        <v>305</v>
      </c>
      <c r="BA7" s="496" t="s">
        <v>881</v>
      </c>
      <c r="BB7" s="496" t="s">
        <v>882</v>
      </c>
      <c r="BC7" s="420" t="s">
        <v>718</v>
      </c>
      <c r="BD7" s="497" t="s">
        <v>287</v>
      </c>
      <c r="BE7" s="500" t="s">
        <v>287</v>
      </c>
      <c r="BF7" s="500" t="s">
        <v>287</v>
      </c>
      <c r="BG7" s="500" t="s">
        <v>287</v>
      </c>
      <c r="BH7" s="500" t="s">
        <v>287</v>
      </c>
      <c r="BI7" s="500" t="s">
        <v>287</v>
      </c>
      <c r="BJ7" s="500" t="s">
        <v>287</v>
      </c>
      <c r="BK7" s="496" t="s">
        <v>287</v>
      </c>
      <c r="BL7" s="496" t="s">
        <v>287</v>
      </c>
      <c r="BM7" s="496" t="s">
        <v>287</v>
      </c>
      <c r="BN7" s="496" t="s">
        <v>287</v>
      </c>
      <c r="BO7" s="496" t="s">
        <v>287</v>
      </c>
      <c r="BP7" s="419" t="s">
        <v>287</v>
      </c>
      <c r="BQ7" s="419" t="s">
        <v>287</v>
      </c>
      <c r="BR7" s="419" t="s">
        <v>287</v>
      </c>
      <c r="BS7" s="419" t="s">
        <v>287</v>
      </c>
      <c r="BT7" s="436">
        <v>47358894</v>
      </c>
      <c r="BU7" s="436">
        <v>7671816</v>
      </c>
      <c r="BV7" s="436">
        <v>31492388</v>
      </c>
      <c r="BW7" s="436">
        <v>15343632</v>
      </c>
      <c r="BX7" s="436">
        <v>12221396</v>
      </c>
      <c r="BY7" s="436">
        <v>1354407555</v>
      </c>
      <c r="BZ7" s="436">
        <v>1305057506</v>
      </c>
      <c r="CA7" s="496" t="s">
        <v>883</v>
      </c>
      <c r="CB7" s="496" t="s">
        <v>287</v>
      </c>
      <c r="CC7" s="419">
        <v>0.57690391722596579</v>
      </c>
      <c r="CD7" s="419">
        <v>0.30799680862562723</v>
      </c>
      <c r="CE7" s="436" t="s">
        <v>287</v>
      </c>
      <c r="CF7" s="436">
        <v>1788224076.23</v>
      </c>
      <c r="CG7" s="419">
        <v>0.99439999999999995</v>
      </c>
      <c r="CH7" s="419">
        <v>5.5999999999999999E-3</v>
      </c>
      <c r="CI7" s="419" t="s">
        <v>287</v>
      </c>
      <c r="CJ7" s="419" t="s">
        <v>287</v>
      </c>
      <c r="CK7" s="419" t="s">
        <v>287</v>
      </c>
      <c r="CL7" s="419">
        <v>0.99439999999999995</v>
      </c>
      <c r="CM7" s="419" t="s">
        <v>287</v>
      </c>
      <c r="CN7" s="501" t="s">
        <v>287</v>
      </c>
      <c r="CO7" s="500" t="s">
        <v>287</v>
      </c>
      <c r="CP7" s="500" t="s">
        <v>287</v>
      </c>
      <c r="CQ7" s="500" t="s">
        <v>287</v>
      </c>
      <c r="CR7" s="500" t="s">
        <v>287</v>
      </c>
      <c r="CS7" s="500" t="s">
        <v>287</v>
      </c>
      <c r="CT7" s="501" t="s">
        <v>287</v>
      </c>
      <c r="CU7" s="496" t="s">
        <v>287</v>
      </c>
      <c r="CV7" s="496" t="s">
        <v>287</v>
      </c>
      <c r="CW7" s="497" t="s">
        <v>287</v>
      </c>
      <c r="CX7" s="500" t="s">
        <v>287</v>
      </c>
      <c r="CY7" s="420" t="s">
        <v>287</v>
      </c>
      <c r="CZ7" s="420" t="s">
        <v>287</v>
      </c>
      <c r="DA7" s="419">
        <v>0.996</v>
      </c>
      <c r="DB7" s="419">
        <v>1</v>
      </c>
      <c r="DC7" s="496" t="s">
        <v>1015</v>
      </c>
      <c r="DD7" s="437">
        <v>16</v>
      </c>
      <c r="DE7" s="437">
        <v>1</v>
      </c>
      <c r="DF7" s="437">
        <v>22</v>
      </c>
      <c r="DG7" s="437" t="s">
        <v>287</v>
      </c>
      <c r="DH7" s="437" t="s">
        <v>287</v>
      </c>
      <c r="DI7" s="437" t="s">
        <v>287</v>
      </c>
      <c r="DJ7" s="437" t="s">
        <v>287</v>
      </c>
      <c r="DK7" s="437" t="s">
        <v>287</v>
      </c>
      <c r="DL7" s="437" t="s">
        <v>287</v>
      </c>
      <c r="DM7" s="438">
        <v>0.46279999999999999</v>
      </c>
      <c r="DN7" s="438" t="s">
        <v>287</v>
      </c>
      <c r="DO7" s="438" t="s">
        <v>287</v>
      </c>
      <c r="DP7" s="188" t="s">
        <v>287</v>
      </c>
      <c r="DQ7" s="188" t="s">
        <v>287</v>
      </c>
      <c r="DR7" s="188" t="s">
        <v>287</v>
      </c>
      <c r="DS7" s="188" t="s">
        <v>287</v>
      </c>
      <c r="DT7" s="188" t="s">
        <v>287</v>
      </c>
      <c r="DU7" s="188" t="s">
        <v>287</v>
      </c>
    </row>
    <row r="8" spans="1:125" ht="15" customHeight="1" x14ac:dyDescent="0.35">
      <c r="A8" s="299">
        <v>44196</v>
      </c>
      <c r="B8" s="267" t="s">
        <v>295</v>
      </c>
      <c r="C8" s="267" t="s">
        <v>813</v>
      </c>
      <c r="D8" s="267" t="s">
        <v>871</v>
      </c>
      <c r="E8" s="420">
        <v>10000000</v>
      </c>
      <c r="F8" s="436" t="s">
        <v>287</v>
      </c>
      <c r="G8" s="436" t="s">
        <v>287</v>
      </c>
      <c r="H8" s="436">
        <v>27000000</v>
      </c>
      <c r="I8" s="436">
        <v>35713103.439999998</v>
      </c>
      <c r="J8" s="420" t="s">
        <v>287</v>
      </c>
      <c r="K8" s="420" t="s">
        <v>287</v>
      </c>
      <c r="L8" s="420" t="s">
        <v>287</v>
      </c>
      <c r="M8" s="496" t="s">
        <v>287</v>
      </c>
      <c r="N8" s="420" t="s">
        <v>287</v>
      </c>
      <c r="O8" s="497" t="s">
        <v>287</v>
      </c>
      <c r="P8" s="496" t="s">
        <v>305</v>
      </c>
      <c r="Q8" s="496" t="s">
        <v>874</v>
      </c>
      <c r="R8" s="497" t="s">
        <v>287</v>
      </c>
      <c r="S8" s="497" t="s">
        <v>287</v>
      </c>
      <c r="T8" s="496" t="s">
        <v>887</v>
      </c>
      <c r="U8" s="496" t="s">
        <v>873</v>
      </c>
      <c r="V8" s="419">
        <v>0.99</v>
      </c>
      <c r="W8" s="496" t="s">
        <v>874</v>
      </c>
      <c r="X8" s="188" t="s">
        <v>875</v>
      </c>
      <c r="Y8" s="497">
        <v>0</v>
      </c>
      <c r="Z8" s="496" t="s">
        <v>890</v>
      </c>
      <c r="AA8" s="496" t="s">
        <v>877</v>
      </c>
      <c r="AB8" s="499">
        <v>40935</v>
      </c>
      <c r="AC8" s="496" t="s">
        <v>878</v>
      </c>
      <c r="AD8" s="499">
        <v>40935</v>
      </c>
      <c r="AE8" s="419">
        <v>0.99</v>
      </c>
      <c r="AF8" s="499">
        <v>40935</v>
      </c>
      <c r="AG8" s="496" t="s">
        <v>879</v>
      </c>
      <c r="AH8" s="499">
        <v>40935</v>
      </c>
      <c r="AI8" s="496" t="s">
        <v>287</v>
      </c>
      <c r="AJ8" s="499" t="s">
        <v>287</v>
      </c>
      <c r="AK8" s="496" t="s">
        <v>874</v>
      </c>
      <c r="AL8" s="499">
        <v>40935</v>
      </c>
      <c r="AM8" s="496" t="s">
        <v>891</v>
      </c>
      <c r="AN8" s="496" t="s">
        <v>895</v>
      </c>
      <c r="AO8" s="499">
        <v>43556</v>
      </c>
      <c r="AP8" s="497" t="s">
        <v>287</v>
      </c>
      <c r="AQ8" s="496" t="s">
        <v>1014</v>
      </c>
      <c r="AR8" s="496" t="s">
        <v>1021</v>
      </c>
      <c r="AS8" s="497" t="s">
        <v>287</v>
      </c>
      <c r="AT8" s="500" t="s">
        <v>287</v>
      </c>
      <c r="AU8" s="420" t="s">
        <v>287</v>
      </c>
      <c r="AV8" s="420" t="s">
        <v>287</v>
      </c>
      <c r="AW8" s="420" t="s">
        <v>287</v>
      </c>
      <c r="AX8" s="420" t="s">
        <v>287</v>
      </c>
      <c r="AY8" s="420" t="s">
        <v>287</v>
      </c>
      <c r="AZ8" s="496" t="s">
        <v>305</v>
      </c>
      <c r="BA8" s="496" t="s">
        <v>881</v>
      </c>
      <c r="BB8" s="496" t="s">
        <v>882</v>
      </c>
      <c r="BC8" s="420" t="s">
        <v>718</v>
      </c>
      <c r="BD8" s="497" t="s">
        <v>287</v>
      </c>
      <c r="BE8" s="500" t="s">
        <v>287</v>
      </c>
      <c r="BF8" s="500" t="s">
        <v>287</v>
      </c>
      <c r="BG8" s="500" t="s">
        <v>287</v>
      </c>
      <c r="BH8" s="500" t="s">
        <v>287</v>
      </c>
      <c r="BI8" s="500" t="s">
        <v>287</v>
      </c>
      <c r="BJ8" s="500" t="s">
        <v>287</v>
      </c>
      <c r="BK8" s="496" t="s">
        <v>287</v>
      </c>
      <c r="BL8" s="496" t="s">
        <v>287</v>
      </c>
      <c r="BM8" s="496" t="s">
        <v>287</v>
      </c>
      <c r="BN8" s="496" t="s">
        <v>287</v>
      </c>
      <c r="BO8" s="496" t="s">
        <v>287</v>
      </c>
      <c r="BP8" s="419" t="s">
        <v>287</v>
      </c>
      <c r="BQ8" s="419" t="s">
        <v>287</v>
      </c>
      <c r="BR8" s="419" t="s">
        <v>287</v>
      </c>
      <c r="BS8" s="419" t="s">
        <v>287</v>
      </c>
      <c r="BT8" s="436">
        <v>47358894</v>
      </c>
      <c r="BU8" s="436">
        <v>7671816</v>
      </c>
      <c r="BV8" s="436">
        <v>31492388</v>
      </c>
      <c r="BW8" s="436">
        <v>15343632</v>
      </c>
      <c r="BX8" s="436">
        <v>12221396</v>
      </c>
      <c r="BY8" s="436">
        <v>1354407555</v>
      </c>
      <c r="BZ8" s="436">
        <v>1305057506</v>
      </c>
      <c r="CA8" s="496" t="s">
        <v>883</v>
      </c>
      <c r="CB8" s="496" t="s">
        <v>287</v>
      </c>
      <c r="CC8" s="419">
        <v>0.57690391722596579</v>
      </c>
      <c r="CD8" s="419">
        <v>0.30799680862562723</v>
      </c>
      <c r="CE8" s="436" t="s">
        <v>287</v>
      </c>
      <c r="CF8" s="436">
        <v>1948640514.46</v>
      </c>
      <c r="CG8" s="419">
        <v>0.99490000000000001</v>
      </c>
      <c r="CH8" s="419">
        <v>5.1000000000000004E-3</v>
      </c>
      <c r="CI8" s="419" t="s">
        <v>287</v>
      </c>
      <c r="CJ8" s="419" t="s">
        <v>287</v>
      </c>
      <c r="CK8" s="419" t="s">
        <v>287</v>
      </c>
      <c r="CL8" s="419">
        <v>0.99490000000000001</v>
      </c>
      <c r="CM8" s="419" t="s">
        <v>287</v>
      </c>
      <c r="CN8" s="501" t="s">
        <v>287</v>
      </c>
      <c r="CO8" s="500" t="s">
        <v>287</v>
      </c>
      <c r="CP8" s="500" t="s">
        <v>287</v>
      </c>
      <c r="CQ8" s="500" t="s">
        <v>287</v>
      </c>
      <c r="CR8" s="500" t="s">
        <v>287</v>
      </c>
      <c r="CS8" s="500" t="s">
        <v>287</v>
      </c>
      <c r="CT8" s="501" t="s">
        <v>287</v>
      </c>
      <c r="CU8" s="496" t="s">
        <v>287</v>
      </c>
      <c r="CV8" s="496" t="s">
        <v>287</v>
      </c>
      <c r="CW8" s="497" t="s">
        <v>287</v>
      </c>
      <c r="CX8" s="500" t="s">
        <v>287</v>
      </c>
      <c r="CY8" s="420" t="s">
        <v>287</v>
      </c>
      <c r="CZ8" s="420" t="s">
        <v>287</v>
      </c>
      <c r="DA8" s="419">
        <v>0.996</v>
      </c>
      <c r="DB8" s="419">
        <v>1</v>
      </c>
      <c r="DC8" s="496" t="s">
        <v>1015</v>
      </c>
      <c r="DD8" s="437">
        <v>16</v>
      </c>
      <c r="DE8" s="437">
        <v>1</v>
      </c>
      <c r="DF8" s="437">
        <v>20</v>
      </c>
      <c r="DG8" s="437" t="s">
        <v>287</v>
      </c>
      <c r="DH8" s="437" t="s">
        <v>287</v>
      </c>
      <c r="DI8" s="437" t="s">
        <v>287</v>
      </c>
      <c r="DJ8" s="437" t="s">
        <v>287</v>
      </c>
      <c r="DK8" s="437" t="s">
        <v>287</v>
      </c>
      <c r="DL8" s="437" t="s">
        <v>287</v>
      </c>
      <c r="DM8" s="438">
        <v>0.46883219427093287</v>
      </c>
      <c r="DN8" s="438" t="s">
        <v>287</v>
      </c>
      <c r="DO8" s="438" t="s">
        <v>287</v>
      </c>
      <c r="DP8" s="188" t="s">
        <v>287</v>
      </c>
      <c r="DQ8" s="188" t="s">
        <v>287</v>
      </c>
      <c r="DR8" s="188" t="s">
        <v>287</v>
      </c>
      <c r="DS8" s="188" t="s">
        <v>287</v>
      </c>
      <c r="DT8" s="188" t="s">
        <v>287</v>
      </c>
      <c r="DU8" s="188" t="s">
        <v>287</v>
      </c>
    </row>
    <row r="9" spans="1:125" ht="15" customHeight="1" x14ac:dyDescent="0.35">
      <c r="A9" s="299">
        <v>44286</v>
      </c>
      <c r="B9" s="267" t="s">
        <v>295</v>
      </c>
      <c r="C9" s="267" t="s">
        <v>813</v>
      </c>
      <c r="D9" s="267" t="s">
        <v>871</v>
      </c>
      <c r="E9" s="420">
        <v>10000000</v>
      </c>
      <c r="F9" s="436" t="s">
        <v>287</v>
      </c>
      <c r="G9" s="436" t="s">
        <v>287</v>
      </c>
      <c r="H9" s="436">
        <v>29550000</v>
      </c>
      <c r="I9" s="436">
        <v>38175237.140000001</v>
      </c>
      <c r="J9" s="420" t="s">
        <v>287</v>
      </c>
      <c r="K9" s="420" t="s">
        <v>287</v>
      </c>
      <c r="L9" s="420" t="s">
        <v>287</v>
      </c>
      <c r="M9" s="496" t="s">
        <v>287</v>
      </c>
      <c r="N9" s="420" t="s">
        <v>287</v>
      </c>
      <c r="O9" s="497" t="s">
        <v>287</v>
      </c>
      <c r="P9" s="496" t="s">
        <v>305</v>
      </c>
      <c r="Q9" s="496" t="s">
        <v>874</v>
      </c>
      <c r="R9" s="497" t="s">
        <v>287</v>
      </c>
      <c r="S9" s="497" t="s">
        <v>287</v>
      </c>
      <c r="T9" s="496" t="s">
        <v>887</v>
      </c>
      <c r="U9" s="496" t="s">
        <v>873</v>
      </c>
      <c r="V9" s="419">
        <v>0.99</v>
      </c>
      <c r="W9" s="496" t="s">
        <v>874</v>
      </c>
      <c r="X9" s="188" t="s">
        <v>875</v>
      </c>
      <c r="Y9" s="497">
        <v>0</v>
      </c>
      <c r="Z9" s="496" t="s">
        <v>892</v>
      </c>
      <c r="AA9" s="496" t="s">
        <v>877</v>
      </c>
      <c r="AB9" s="499">
        <v>40935</v>
      </c>
      <c r="AC9" s="496" t="s">
        <v>878</v>
      </c>
      <c r="AD9" s="499">
        <v>40935</v>
      </c>
      <c r="AE9" s="419">
        <v>0.99</v>
      </c>
      <c r="AF9" s="499">
        <v>40935</v>
      </c>
      <c r="AG9" s="496" t="s">
        <v>879</v>
      </c>
      <c r="AH9" s="499">
        <v>40935</v>
      </c>
      <c r="AI9" s="496" t="s">
        <v>287</v>
      </c>
      <c r="AJ9" s="499" t="s">
        <v>287</v>
      </c>
      <c r="AK9" s="496" t="s">
        <v>874</v>
      </c>
      <c r="AL9" s="499">
        <v>40935</v>
      </c>
      <c r="AM9" s="496" t="s">
        <v>892</v>
      </c>
      <c r="AN9" s="496" t="s">
        <v>895</v>
      </c>
      <c r="AO9" s="499">
        <v>43556</v>
      </c>
      <c r="AP9" s="497" t="s">
        <v>287</v>
      </c>
      <c r="AQ9" s="496" t="s">
        <v>1014</v>
      </c>
      <c r="AR9" s="496" t="s">
        <v>1021</v>
      </c>
      <c r="AS9" s="497" t="s">
        <v>287</v>
      </c>
      <c r="AT9" s="500" t="s">
        <v>287</v>
      </c>
      <c r="AU9" s="420" t="s">
        <v>287</v>
      </c>
      <c r="AV9" s="420" t="s">
        <v>287</v>
      </c>
      <c r="AW9" s="420" t="s">
        <v>287</v>
      </c>
      <c r="AX9" s="420" t="s">
        <v>287</v>
      </c>
      <c r="AY9" s="420" t="s">
        <v>287</v>
      </c>
      <c r="AZ9" s="496" t="s">
        <v>305</v>
      </c>
      <c r="BA9" s="496" t="s">
        <v>881</v>
      </c>
      <c r="BB9" s="496" t="s">
        <v>882</v>
      </c>
      <c r="BC9" s="420" t="s">
        <v>718</v>
      </c>
      <c r="BD9" s="497" t="s">
        <v>287</v>
      </c>
      <c r="BE9" s="500" t="s">
        <v>287</v>
      </c>
      <c r="BF9" s="500" t="s">
        <v>287</v>
      </c>
      <c r="BG9" s="500" t="s">
        <v>287</v>
      </c>
      <c r="BH9" s="500" t="s">
        <v>287</v>
      </c>
      <c r="BI9" s="500" t="s">
        <v>287</v>
      </c>
      <c r="BJ9" s="500" t="s">
        <v>287</v>
      </c>
      <c r="BK9" s="496" t="s">
        <v>287</v>
      </c>
      <c r="BL9" s="496" t="s">
        <v>287</v>
      </c>
      <c r="BM9" s="496" t="s">
        <v>287</v>
      </c>
      <c r="BN9" s="496" t="s">
        <v>287</v>
      </c>
      <c r="BO9" s="496" t="s">
        <v>287</v>
      </c>
      <c r="BP9" s="419" t="s">
        <v>287</v>
      </c>
      <c r="BQ9" s="419" t="s">
        <v>287</v>
      </c>
      <c r="BR9" s="419" t="s">
        <v>287</v>
      </c>
      <c r="BS9" s="419" t="s">
        <v>287</v>
      </c>
      <c r="BT9" s="436">
        <v>29984915</v>
      </c>
      <c r="BU9" s="436">
        <v>11416062</v>
      </c>
      <c r="BV9" s="436">
        <v>35633817</v>
      </c>
      <c r="BW9" s="436">
        <v>22832123</v>
      </c>
      <c r="BX9" s="436">
        <v>9626021</v>
      </c>
      <c r="BY9" s="436">
        <v>1943390455</v>
      </c>
      <c r="BZ9" s="436">
        <v>1913405540</v>
      </c>
      <c r="CA9" s="496" t="s">
        <v>883</v>
      </c>
      <c r="CB9" s="496" t="s">
        <v>287</v>
      </c>
      <c r="CC9" s="419">
        <v>0.68120000000000003</v>
      </c>
      <c r="CD9" s="419">
        <v>0.25180000000000002</v>
      </c>
      <c r="CE9" s="436" t="s">
        <v>287</v>
      </c>
      <c r="CF9" s="436">
        <v>2269745179.7800002</v>
      </c>
      <c r="CG9" s="419">
        <v>0.99560000000000004</v>
      </c>
      <c r="CH9" s="419">
        <v>4.4000000000000003E-3</v>
      </c>
      <c r="CI9" s="419" t="s">
        <v>287</v>
      </c>
      <c r="CJ9" s="419" t="s">
        <v>287</v>
      </c>
      <c r="CK9" s="419" t="s">
        <v>287</v>
      </c>
      <c r="CL9" s="419">
        <v>0.99560000000000004</v>
      </c>
      <c r="CM9" s="419" t="s">
        <v>287</v>
      </c>
      <c r="CN9" s="501" t="s">
        <v>287</v>
      </c>
      <c r="CO9" s="500" t="s">
        <v>287</v>
      </c>
      <c r="CP9" s="500" t="s">
        <v>287</v>
      </c>
      <c r="CQ9" s="500" t="s">
        <v>287</v>
      </c>
      <c r="CR9" s="500" t="s">
        <v>287</v>
      </c>
      <c r="CS9" s="500" t="s">
        <v>287</v>
      </c>
      <c r="CT9" s="501" t="s">
        <v>287</v>
      </c>
      <c r="CU9" s="496" t="s">
        <v>287</v>
      </c>
      <c r="CV9" s="496" t="s">
        <v>287</v>
      </c>
      <c r="CW9" s="497" t="s">
        <v>287</v>
      </c>
      <c r="CX9" s="500" t="s">
        <v>287</v>
      </c>
      <c r="CY9" s="420" t="s">
        <v>287</v>
      </c>
      <c r="CZ9" s="420" t="s">
        <v>287</v>
      </c>
      <c r="DA9" s="419">
        <v>0.996</v>
      </c>
      <c r="DB9" s="419">
        <v>1</v>
      </c>
      <c r="DC9" s="496" t="s">
        <v>1015</v>
      </c>
      <c r="DD9" s="437">
        <v>16</v>
      </c>
      <c r="DE9" s="437">
        <v>1</v>
      </c>
      <c r="DF9" s="437">
        <v>20</v>
      </c>
      <c r="DG9" s="437" t="s">
        <v>287</v>
      </c>
      <c r="DH9" s="437" t="s">
        <v>287</v>
      </c>
      <c r="DI9" s="437" t="s">
        <v>287</v>
      </c>
      <c r="DJ9" s="437" t="s">
        <v>287</v>
      </c>
      <c r="DK9" s="437" t="s">
        <v>287</v>
      </c>
      <c r="DL9" s="437" t="s">
        <v>287</v>
      </c>
      <c r="DM9" s="438">
        <v>0.4496617322126214</v>
      </c>
      <c r="DN9" s="438" t="s">
        <v>287</v>
      </c>
      <c r="DO9" s="438" t="s">
        <v>287</v>
      </c>
      <c r="DP9" s="188" t="s">
        <v>287</v>
      </c>
      <c r="DQ9" s="188" t="s">
        <v>287</v>
      </c>
      <c r="DR9" s="188" t="s">
        <v>287</v>
      </c>
      <c r="DS9" s="188" t="s">
        <v>287</v>
      </c>
      <c r="DT9" s="188" t="s">
        <v>287</v>
      </c>
      <c r="DU9" s="188" t="s">
        <v>287</v>
      </c>
    </row>
    <row r="10" spans="1:125" ht="15" customHeight="1" x14ac:dyDescent="0.35">
      <c r="A10" s="299">
        <v>44377</v>
      </c>
      <c r="B10" s="267" t="s">
        <v>295</v>
      </c>
      <c r="C10" s="267" t="s">
        <v>813</v>
      </c>
      <c r="D10" s="267" t="s">
        <v>871</v>
      </c>
      <c r="E10" s="420">
        <v>10000000</v>
      </c>
      <c r="F10" s="436" t="s">
        <v>287</v>
      </c>
      <c r="G10" s="436" t="s">
        <v>287</v>
      </c>
      <c r="H10" s="436">
        <v>35000000</v>
      </c>
      <c r="I10" s="436">
        <v>41688526.420000002</v>
      </c>
      <c r="J10" s="420" t="s">
        <v>287</v>
      </c>
      <c r="K10" s="420" t="s">
        <v>287</v>
      </c>
      <c r="L10" s="420" t="s">
        <v>287</v>
      </c>
      <c r="M10" s="496" t="s">
        <v>287</v>
      </c>
      <c r="N10" s="420" t="s">
        <v>287</v>
      </c>
      <c r="O10" s="497" t="s">
        <v>287</v>
      </c>
      <c r="P10" s="496" t="s">
        <v>305</v>
      </c>
      <c r="Q10" s="496" t="s">
        <v>874</v>
      </c>
      <c r="R10" s="497" t="s">
        <v>287</v>
      </c>
      <c r="S10" s="497" t="s">
        <v>287</v>
      </c>
      <c r="T10" s="496" t="s">
        <v>893</v>
      </c>
      <c r="U10" s="496" t="s">
        <v>873</v>
      </c>
      <c r="V10" s="419">
        <v>0.99</v>
      </c>
      <c r="W10" s="496" t="s">
        <v>874</v>
      </c>
      <c r="X10" s="188" t="s">
        <v>875</v>
      </c>
      <c r="Y10" s="497">
        <v>0</v>
      </c>
      <c r="Z10" s="496" t="s">
        <v>894</v>
      </c>
      <c r="AA10" s="496" t="s">
        <v>877</v>
      </c>
      <c r="AB10" s="499">
        <v>40935</v>
      </c>
      <c r="AC10" s="496" t="s">
        <v>878</v>
      </c>
      <c r="AD10" s="499">
        <v>40935</v>
      </c>
      <c r="AE10" s="419">
        <v>0.99</v>
      </c>
      <c r="AF10" s="499">
        <v>40935</v>
      </c>
      <c r="AG10" s="496" t="s">
        <v>879</v>
      </c>
      <c r="AH10" s="499">
        <v>40935</v>
      </c>
      <c r="AI10" s="496" t="s">
        <v>287</v>
      </c>
      <c r="AJ10" s="499" t="s">
        <v>287</v>
      </c>
      <c r="AK10" s="496" t="s">
        <v>874</v>
      </c>
      <c r="AL10" s="499">
        <v>40935</v>
      </c>
      <c r="AM10" s="496" t="s">
        <v>894</v>
      </c>
      <c r="AN10" s="496" t="s">
        <v>895</v>
      </c>
      <c r="AO10" s="499">
        <v>43556</v>
      </c>
      <c r="AP10" s="497" t="s">
        <v>287</v>
      </c>
      <c r="AQ10" s="496" t="s">
        <v>1014</v>
      </c>
      <c r="AR10" s="496" t="s">
        <v>1021</v>
      </c>
      <c r="AS10" s="497" t="s">
        <v>287</v>
      </c>
      <c r="AT10" s="500" t="s">
        <v>287</v>
      </c>
      <c r="AU10" s="420" t="s">
        <v>287</v>
      </c>
      <c r="AV10" s="420" t="s">
        <v>287</v>
      </c>
      <c r="AW10" s="420" t="s">
        <v>287</v>
      </c>
      <c r="AX10" s="420" t="s">
        <v>287</v>
      </c>
      <c r="AY10" s="420" t="s">
        <v>287</v>
      </c>
      <c r="AZ10" s="496" t="s">
        <v>305</v>
      </c>
      <c r="BA10" s="496" t="s">
        <v>881</v>
      </c>
      <c r="BB10" s="496" t="s">
        <v>882</v>
      </c>
      <c r="BC10" s="420" t="s">
        <v>718</v>
      </c>
      <c r="BD10" s="497" t="s">
        <v>287</v>
      </c>
      <c r="BE10" s="500" t="s">
        <v>287</v>
      </c>
      <c r="BF10" s="500" t="s">
        <v>287</v>
      </c>
      <c r="BG10" s="500" t="s">
        <v>287</v>
      </c>
      <c r="BH10" s="500" t="s">
        <v>287</v>
      </c>
      <c r="BI10" s="500" t="s">
        <v>287</v>
      </c>
      <c r="BJ10" s="500" t="s">
        <v>287</v>
      </c>
      <c r="BK10" s="496" t="s">
        <v>287</v>
      </c>
      <c r="BL10" s="496" t="s">
        <v>287</v>
      </c>
      <c r="BM10" s="496" t="s">
        <v>287</v>
      </c>
      <c r="BN10" s="496" t="s">
        <v>287</v>
      </c>
      <c r="BO10" s="496" t="s">
        <v>287</v>
      </c>
      <c r="BP10" s="419" t="s">
        <v>287</v>
      </c>
      <c r="BQ10" s="419" t="s">
        <v>287</v>
      </c>
      <c r="BR10" s="419" t="s">
        <v>287</v>
      </c>
      <c r="BS10" s="419" t="s">
        <v>287</v>
      </c>
      <c r="BT10" s="436">
        <v>29984915</v>
      </c>
      <c r="BU10" s="436">
        <v>11416062</v>
      </c>
      <c r="BV10" s="436">
        <v>35633817</v>
      </c>
      <c r="BW10" s="436">
        <v>22832123</v>
      </c>
      <c r="BX10" s="436">
        <v>9626021</v>
      </c>
      <c r="BY10" s="436">
        <v>1943390455</v>
      </c>
      <c r="BZ10" s="436">
        <v>1913405540</v>
      </c>
      <c r="CA10" s="496" t="s">
        <v>883</v>
      </c>
      <c r="CB10" s="496" t="s">
        <v>287</v>
      </c>
      <c r="CC10" s="419">
        <v>0.68120000000000003</v>
      </c>
      <c r="CD10" s="419">
        <v>0.25180000000000002</v>
      </c>
      <c r="CE10" s="436" t="s">
        <v>287</v>
      </c>
      <c r="CF10" s="436">
        <v>2215603068.9299998</v>
      </c>
      <c r="CG10" s="419">
        <v>0.99550000000000005</v>
      </c>
      <c r="CH10" s="419">
        <v>4.4999999999999997E-3</v>
      </c>
      <c r="CI10" s="419" t="s">
        <v>287</v>
      </c>
      <c r="CJ10" s="419" t="s">
        <v>287</v>
      </c>
      <c r="CK10" s="419" t="s">
        <v>287</v>
      </c>
      <c r="CL10" s="419">
        <v>0.99550000000000005</v>
      </c>
      <c r="CM10" s="419" t="s">
        <v>287</v>
      </c>
      <c r="CN10" s="501" t="s">
        <v>287</v>
      </c>
      <c r="CO10" s="500" t="s">
        <v>287</v>
      </c>
      <c r="CP10" s="500" t="s">
        <v>287</v>
      </c>
      <c r="CQ10" s="500" t="s">
        <v>287</v>
      </c>
      <c r="CR10" s="500" t="s">
        <v>287</v>
      </c>
      <c r="CS10" s="500" t="s">
        <v>287</v>
      </c>
      <c r="CT10" s="501" t="s">
        <v>287</v>
      </c>
      <c r="CU10" s="496" t="s">
        <v>287</v>
      </c>
      <c r="CV10" s="496" t="s">
        <v>287</v>
      </c>
      <c r="CW10" s="497" t="s">
        <v>287</v>
      </c>
      <c r="CX10" s="500" t="s">
        <v>287</v>
      </c>
      <c r="CY10" s="420" t="s">
        <v>287</v>
      </c>
      <c r="CZ10" s="420" t="s">
        <v>287</v>
      </c>
      <c r="DA10" s="419">
        <v>0.998</v>
      </c>
      <c r="DB10" s="419">
        <v>1</v>
      </c>
      <c r="DC10" s="496" t="s">
        <v>1015</v>
      </c>
      <c r="DD10" s="437">
        <v>16</v>
      </c>
      <c r="DE10" s="437">
        <v>1</v>
      </c>
      <c r="DF10" s="437">
        <v>20</v>
      </c>
      <c r="DG10" s="437" t="s">
        <v>287</v>
      </c>
      <c r="DH10" s="437" t="s">
        <v>287</v>
      </c>
      <c r="DI10" s="437" t="s">
        <v>287</v>
      </c>
      <c r="DJ10" s="437" t="s">
        <v>287</v>
      </c>
      <c r="DK10" s="437" t="s">
        <v>287</v>
      </c>
      <c r="DL10" s="437" t="s">
        <v>287</v>
      </c>
      <c r="DM10" s="438">
        <v>0.46479999999999999</v>
      </c>
      <c r="DN10" s="438" t="s">
        <v>287</v>
      </c>
      <c r="DO10" s="438" t="s">
        <v>287</v>
      </c>
      <c r="DP10" s="188" t="s">
        <v>287</v>
      </c>
      <c r="DQ10" s="188" t="s">
        <v>287</v>
      </c>
      <c r="DR10" s="188" t="s">
        <v>287</v>
      </c>
      <c r="DS10" s="188" t="s">
        <v>287</v>
      </c>
      <c r="DT10" s="188" t="s">
        <v>287</v>
      </c>
      <c r="DU10" s="188" t="s">
        <v>287</v>
      </c>
    </row>
    <row r="11" spans="1:125" ht="15" customHeight="1" x14ac:dyDescent="0.35">
      <c r="A11" s="299">
        <v>44469</v>
      </c>
      <c r="B11" s="267" t="s">
        <v>295</v>
      </c>
      <c r="C11" s="267" t="s">
        <v>813</v>
      </c>
      <c r="D11" s="267" t="s">
        <v>871</v>
      </c>
      <c r="E11" s="420">
        <v>10000000</v>
      </c>
      <c r="F11" s="436" t="s">
        <v>287</v>
      </c>
      <c r="G11" s="436" t="s">
        <v>287</v>
      </c>
      <c r="H11" s="436">
        <v>35000000</v>
      </c>
      <c r="I11" s="436">
        <v>43141757.079999998</v>
      </c>
      <c r="J11" s="420" t="s">
        <v>287</v>
      </c>
      <c r="K11" s="420" t="s">
        <v>287</v>
      </c>
      <c r="L11" s="420" t="s">
        <v>287</v>
      </c>
      <c r="M11" s="496" t="s">
        <v>287</v>
      </c>
      <c r="N11" s="420" t="s">
        <v>287</v>
      </c>
      <c r="O11" s="497" t="s">
        <v>287</v>
      </c>
      <c r="P11" s="496" t="s">
        <v>305</v>
      </c>
      <c r="Q11" s="496" t="s">
        <v>874</v>
      </c>
      <c r="R11" s="497" t="s">
        <v>287</v>
      </c>
      <c r="S11" s="497" t="s">
        <v>287</v>
      </c>
      <c r="T11" s="496" t="s">
        <v>896</v>
      </c>
      <c r="U11" s="496" t="s">
        <v>873</v>
      </c>
      <c r="V11" s="419">
        <v>0.99</v>
      </c>
      <c r="W11" s="496" t="s">
        <v>874</v>
      </c>
      <c r="X11" s="188" t="s">
        <v>875</v>
      </c>
      <c r="Y11" s="497">
        <v>0</v>
      </c>
      <c r="Z11" s="496" t="s">
        <v>897</v>
      </c>
      <c r="AA11" s="496" t="s">
        <v>877</v>
      </c>
      <c r="AB11" s="499">
        <v>40935</v>
      </c>
      <c r="AC11" s="496" t="s">
        <v>878</v>
      </c>
      <c r="AD11" s="499">
        <v>40935</v>
      </c>
      <c r="AE11" s="419">
        <v>0.99</v>
      </c>
      <c r="AF11" s="499">
        <v>40935</v>
      </c>
      <c r="AG11" s="496" t="s">
        <v>879</v>
      </c>
      <c r="AH11" s="499">
        <v>40935</v>
      </c>
      <c r="AI11" s="496" t="s">
        <v>287</v>
      </c>
      <c r="AJ11" s="499" t="s">
        <v>287</v>
      </c>
      <c r="AK11" s="496" t="s">
        <v>874</v>
      </c>
      <c r="AL11" s="499">
        <v>40935</v>
      </c>
      <c r="AM11" s="496" t="s">
        <v>897</v>
      </c>
      <c r="AN11" s="496" t="s">
        <v>895</v>
      </c>
      <c r="AO11" s="499">
        <v>43556</v>
      </c>
      <c r="AP11" s="497" t="s">
        <v>287</v>
      </c>
      <c r="AQ11" s="496" t="s">
        <v>1014</v>
      </c>
      <c r="AR11" s="496" t="s">
        <v>1021</v>
      </c>
      <c r="AS11" s="497" t="s">
        <v>287</v>
      </c>
      <c r="AT11" s="500" t="s">
        <v>287</v>
      </c>
      <c r="AU11" s="420" t="s">
        <v>287</v>
      </c>
      <c r="AV11" s="420" t="s">
        <v>287</v>
      </c>
      <c r="AW11" s="420" t="s">
        <v>287</v>
      </c>
      <c r="AX11" s="420" t="s">
        <v>287</v>
      </c>
      <c r="AY11" s="420" t="s">
        <v>287</v>
      </c>
      <c r="AZ11" s="496" t="s">
        <v>305</v>
      </c>
      <c r="BA11" s="496" t="s">
        <v>881</v>
      </c>
      <c r="BB11" s="496" t="s">
        <v>882</v>
      </c>
      <c r="BC11" s="420" t="s">
        <v>718</v>
      </c>
      <c r="BD11" s="497" t="s">
        <v>287</v>
      </c>
      <c r="BE11" s="500" t="s">
        <v>287</v>
      </c>
      <c r="BF11" s="500" t="s">
        <v>287</v>
      </c>
      <c r="BG11" s="500" t="s">
        <v>287</v>
      </c>
      <c r="BH11" s="500" t="s">
        <v>287</v>
      </c>
      <c r="BI11" s="500" t="s">
        <v>287</v>
      </c>
      <c r="BJ11" s="500" t="s">
        <v>287</v>
      </c>
      <c r="BK11" s="496" t="s">
        <v>287</v>
      </c>
      <c r="BL11" s="496" t="s">
        <v>287</v>
      </c>
      <c r="BM11" s="496" t="s">
        <v>287</v>
      </c>
      <c r="BN11" s="496" t="s">
        <v>287</v>
      </c>
      <c r="BO11" s="496" t="s">
        <v>287</v>
      </c>
      <c r="BP11" s="419" t="s">
        <v>287</v>
      </c>
      <c r="BQ11" s="419" t="s">
        <v>287</v>
      </c>
      <c r="BR11" s="419" t="s">
        <v>287</v>
      </c>
      <c r="BS11" s="419" t="s">
        <v>287</v>
      </c>
      <c r="BT11" s="436">
        <v>29984915</v>
      </c>
      <c r="BU11" s="436">
        <v>11416062</v>
      </c>
      <c r="BV11" s="436">
        <v>35633817</v>
      </c>
      <c r="BW11" s="436">
        <v>22832123</v>
      </c>
      <c r="BX11" s="436">
        <v>9626021</v>
      </c>
      <c r="BY11" s="436">
        <v>1943390455</v>
      </c>
      <c r="BZ11" s="436">
        <v>1913405540</v>
      </c>
      <c r="CA11" s="496" t="s">
        <v>883</v>
      </c>
      <c r="CB11" s="496" t="s">
        <v>287</v>
      </c>
      <c r="CC11" s="419">
        <v>0.68120000000000003</v>
      </c>
      <c r="CD11" s="419">
        <v>0.25180000000000002</v>
      </c>
      <c r="CE11" s="436" t="s">
        <v>287</v>
      </c>
      <c r="CF11" s="436">
        <v>2289015496.6300001</v>
      </c>
      <c r="CG11" s="419">
        <v>0.99570000000000003</v>
      </c>
      <c r="CH11" s="419">
        <v>4.3E-3</v>
      </c>
      <c r="CI11" s="419" t="s">
        <v>287</v>
      </c>
      <c r="CJ11" s="419" t="s">
        <v>287</v>
      </c>
      <c r="CK11" s="419" t="s">
        <v>287</v>
      </c>
      <c r="CL11" s="419">
        <v>0.99570000000000003</v>
      </c>
      <c r="CM11" s="419" t="s">
        <v>287</v>
      </c>
      <c r="CN11" s="501" t="s">
        <v>287</v>
      </c>
      <c r="CO11" s="500" t="s">
        <v>287</v>
      </c>
      <c r="CP11" s="500" t="s">
        <v>287</v>
      </c>
      <c r="CQ11" s="500" t="s">
        <v>287</v>
      </c>
      <c r="CR11" s="500" t="s">
        <v>287</v>
      </c>
      <c r="CS11" s="500" t="s">
        <v>287</v>
      </c>
      <c r="CT11" s="501" t="s">
        <v>287</v>
      </c>
      <c r="CU11" s="496" t="s">
        <v>287</v>
      </c>
      <c r="CV11" s="496" t="s">
        <v>287</v>
      </c>
      <c r="CW11" s="497" t="s">
        <v>287</v>
      </c>
      <c r="CX11" s="500" t="s">
        <v>287</v>
      </c>
      <c r="CY11" s="420" t="s">
        <v>287</v>
      </c>
      <c r="CZ11" s="420" t="s">
        <v>287</v>
      </c>
      <c r="DA11" s="419">
        <v>0.998</v>
      </c>
      <c r="DB11" s="419">
        <v>1</v>
      </c>
      <c r="DC11" s="496" t="s">
        <v>1015</v>
      </c>
      <c r="DD11" s="437">
        <v>16</v>
      </c>
      <c r="DE11" s="437">
        <v>1</v>
      </c>
      <c r="DF11" s="437">
        <v>25</v>
      </c>
      <c r="DG11" s="437" t="s">
        <v>287</v>
      </c>
      <c r="DH11" s="437" t="s">
        <v>287</v>
      </c>
      <c r="DI11" s="437" t="s">
        <v>287</v>
      </c>
      <c r="DJ11" s="437" t="s">
        <v>287</v>
      </c>
      <c r="DK11" s="437" t="s">
        <v>287</v>
      </c>
      <c r="DL11" s="437" t="s">
        <v>287</v>
      </c>
      <c r="DM11" s="438">
        <v>0.46310000000000001</v>
      </c>
      <c r="DN11" s="438" t="s">
        <v>287</v>
      </c>
      <c r="DO11" s="438" t="s">
        <v>287</v>
      </c>
      <c r="DP11" s="188" t="s">
        <v>287</v>
      </c>
      <c r="DQ11" s="188" t="s">
        <v>287</v>
      </c>
      <c r="DR11" s="188" t="s">
        <v>287</v>
      </c>
      <c r="DS11" s="188" t="s">
        <v>287</v>
      </c>
      <c r="DT11" s="188" t="s">
        <v>287</v>
      </c>
      <c r="DU11" s="188" t="s">
        <v>287</v>
      </c>
    </row>
    <row r="12" spans="1:125" ht="15" customHeight="1" x14ac:dyDescent="0.35">
      <c r="A12" s="299">
        <v>44561</v>
      </c>
      <c r="B12" s="267" t="s">
        <v>295</v>
      </c>
      <c r="C12" s="267" t="s">
        <v>813</v>
      </c>
      <c r="D12" s="267" t="s">
        <v>871</v>
      </c>
      <c r="E12" s="420">
        <v>10000000</v>
      </c>
      <c r="F12" s="436" t="s">
        <v>287</v>
      </c>
      <c r="G12" s="436" t="s">
        <v>287</v>
      </c>
      <c r="H12" s="436">
        <v>35000000</v>
      </c>
      <c r="I12" s="436">
        <v>43167161.189999998</v>
      </c>
      <c r="J12" s="420" t="s">
        <v>287</v>
      </c>
      <c r="K12" s="420" t="s">
        <v>287</v>
      </c>
      <c r="L12" s="420" t="s">
        <v>287</v>
      </c>
      <c r="M12" s="496" t="s">
        <v>287</v>
      </c>
      <c r="N12" s="420" t="s">
        <v>287</v>
      </c>
      <c r="O12" s="497" t="s">
        <v>287</v>
      </c>
      <c r="P12" s="496" t="s">
        <v>305</v>
      </c>
      <c r="Q12" s="496" t="s">
        <v>874</v>
      </c>
      <c r="R12" s="497" t="s">
        <v>287</v>
      </c>
      <c r="S12" s="497" t="s">
        <v>287</v>
      </c>
      <c r="T12" s="498" t="s">
        <v>896</v>
      </c>
      <c r="U12" s="496" t="s">
        <v>873</v>
      </c>
      <c r="V12" s="419">
        <v>0.99</v>
      </c>
      <c r="W12" s="496" t="s">
        <v>874</v>
      </c>
      <c r="X12" s="188" t="s">
        <v>993</v>
      </c>
      <c r="Y12" s="497">
        <v>0</v>
      </c>
      <c r="Z12" s="496" t="s">
        <v>994</v>
      </c>
      <c r="AA12" s="496" t="s">
        <v>1073</v>
      </c>
      <c r="AB12" s="499">
        <v>44470</v>
      </c>
      <c r="AC12" s="496" t="s">
        <v>878</v>
      </c>
      <c r="AD12" s="499">
        <v>40935</v>
      </c>
      <c r="AE12" s="419">
        <v>0.99</v>
      </c>
      <c r="AF12" s="499">
        <v>40935</v>
      </c>
      <c r="AG12" s="496" t="s">
        <v>996</v>
      </c>
      <c r="AH12" s="499">
        <v>44470</v>
      </c>
      <c r="AI12" s="496" t="s">
        <v>997</v>
      </c>
      <c r="AJ12" s="499">
        <v>44441</v>
      </c>
      <c r="AK12" s="496" t="s">
        <v>998</v>
      </c>
      <c r="AL12" s="499">
        <v>44470</v>
      </c>
      <c r="AM12" s="496" t="s">
        <v>994</v>
      </c>
      <c r="AN12" s="496" t="s">
        <v>895</v>
      </c>
      <c r="AO12" s="499">
        <v>43556</v>
      </c>
      <c r="AP12" s="497" t="s">
        <v>287</v>
      </c>
      <c r="AQ12" s="496" t="s">
        <v>1014</v>
      </c>
      <c r="AR12" s="496" t="s">
        <v>1021</v>
      </c>
      <c r="AS12" s="497" t="s">
        <v>287</v>
      </c>
      <c r="AT12" s="500" t="s">
        <v>287</v>
      </c>
      <c r="AU12" s="420" t="s">
        <v>287</v>
      </c>
      <c r="AV12" s="420" t="s">
        <v>287</v>
      </c>
      <c r="AW12" s="420" t="s">
        <v>287</v>
      </c>
      <c r="AX12" s="420" t="s">
        <v>287</v>
      </c>
      <c r="AY12" s="420" t="s">
        <v>287</v>
      </c>
      <c r="AZ12" s="496" t="s">
        <v>305</v>
      </c>
      <c r="BA12" s="496" t="s">
        <v>881</v>
      </c>
      <c r="BB12" s="496" t="s">
        <v>882</v>
      </c>
      <c r="BC12" s="420" t="s">
        <v>718</v>
      </c>
      <c r="BD12" s="497" t="s">
        <v>287</v>
      </c>
      <c r="BE12" s="500" t="s">
        <v>287</v>
      </c>
      <c r="BF12" s="500" t="s">
        <v>287</v>
      </c>
      <c r="BG12" s="500" t="s">
        <v>287</v>
      </c>
      <c r="BH12" s="500" t="s">
        <v>287</v>
      </c>
      <c r="BI12" s="500" t="s">
        <v>287</v>
      </c>
      <c r="BJ12" s="500" t="s">
        <v>287</v>
      </c>
      <c r="BK12" s="496" t="s">
        <v>287</v>
      </c>
      <c r="BL12" s="496" t="s">
        <v>287</v>
      </c>
      <c r="BM12" s="496" t="s">
        <v>287</v>
      </c>
      <c r="BN12" s="496" t="s">
        <v>287</v>
      </c>
      <c r="BO12" s="496" t="s">
        <v>287</v>
      </c>
      <c r="BP12" s="419" t="s">
        <v>287</v>
      </c>
      <c r="BQ12" s="419" t="s">
        <v>287</v>
      </c>
      <c r="BR12" s="419" t="s">
        <v>287</v>
      </c>
      <c r="BS12" s="419" t="s">
        <v>287</v>
      </c>
      <c r="BT12" s="436">
        <v>29984915</v>
      </c>
      <c r="BU12" s="436">
        <v>11416062</v>
      </c>
      <c r="BV12" s="436">
        <v>35633817</v>
      </c>
      <c r="BW12" s="436">
        <v>22832123</v>
      </c>
      <c r="BX12" s="436">
        <v>9626021</v>
      </c>
      <c r="BY12" s="436">
        <v>1943390455</v>
      </c>
      <c r="BZ12" s="436">
        <v>1913405540</v>
      </c>
      <c r="CA12" s="496" t="s">
        <v>883</v>
      </c>
      <c r="CB12" s="496" t="s">
        <v>287</v>
      </c>
      <c r="CC12" s="419">
        <v>0.68120000000000003</v>
      </c>
      <c r="CD12" s="419">
        <v>0.25180000000000002</v>
      </c>
      <c r="CE12" s="436" t="s">
        <v>287</v>
      </c>
      <c r="CF12" s="436">
        <v>3348903830.1200004</v>
      </c>
      <c r="CG12" s="419">
        <v>0.99990000000000001</v>
      </c>
      <c r="CH12" s="419">
        <v>1E-4</v>
      </c>
      <c r="CI12" s="419" t="s">
        <v>287</v>
      </c>
      <c r="CJ12" s="419" t="s">
        <v>287</v>
      </c>
      <c r="CK12" s="419" t="s">
        <v>287</v>
      </c>
      <c r="CL12" s="419">
        <v>0.99990000000000001</v>
      </c>
      <c r="CM12" s="419" t="s">
        <v>287</v>
      </c>
      <c r="CN12" s="501" t="s">
        <v>287</v>
      </c>
      <c r="CO12" s="500" t="s">
        <v>287</v>
      </c>
      <c r="CP12" s="500" t="s">
        <v>287</v>
      </c>
      <c r="CQ12" s="500" t="s">
        <v>287</v>
      </c>
      <c r="CR12" s="500" t="s">
        <v>287</v>
      </c>
      <c r="CS12" s="500" t="s">
        <v>287</v>
      </c>
      <c r="CT12" s="501" t="s">
        <v>287</v>
      </c>
      <c r="CU12" s="496" t="s">
        <v>287</v>
      </c>
      <c r="CV12" s="496" t="s">
        <v>287</v>
      </c>
      <c r="CW12" s="497" t="s">
        <v>287</v>
      </c>
      <c r="CX12" s="500" t="s">
        <v>287</v>
      </c>
      <c r="CY12" s="420" t="s">
        <v>287</v>
      </c>
      <c r="CZ12" s="420" t="s">
        <v>287</v>
      </c>
      <c r="DA12" s="419">
        <v>0.998</v>
      </c>
      <c r="DB12" s="419">
        <v>1</v>
      </c>
      <c r="DC12" s="496" t="s">
        <v>1015</v>
      </c>
      <c r="DD12" s="437">
        <v>16</v>
      </c>
      <c r="DE12" s="437">
        <v>1</v>
      </c>
      <c r="DF12" s="437">
        <v>28</v>
      </c>
      <c r="DG12" s="437" t="s">
        <v>287</v>
      </c>
      <c r="DH12" s="437" t="s">
        <v>287</v>
      </c>
      <c r="DI12" s="437" t="s">
        <v>287</v>
      </c>
      <c r="DJ12" s="437" t="s">
        <v>287</v>
      </c>
      <c r="DK12" s="437" t="s">
        <v>287</v>
      </c>
      <c r="DL12" s="437" t="s">
        <v>287</v>
      </c>
      <c r="DM12" s="438">
        <v>0.46529999999999999</v>
      </c>
      <c r="DN12" s="438" t="s">
        <v>287</v>
      </c>
      <c r="DO12" s="438" t="s">
        <v>287</v>
      </c>
      <c r="DP12" s="188" t="s">
        <v>287</v>
      </c>
      <c r="DQ12" s="188" t="s">
        <v>287</v>
      </c>
      <c r="DR12" s="188" t="s">
        <v>287</v>
      </c>
      <c r="DS12" s="188" t="s">
        <v>287</v>
      </c>
      <c r="DT12" s="188" t="s">
        <v>287</v>
      </c>
      <c r="DU12" s="188" t="s">
        <v>287</v>
      </c>
    </row>
    <row r="13" spans="1:125" ht="15" customHeight="1" x14ac:dyDescent="0.35">
      <c r="A13" s="299">
        <v>44651</v>
      </c>
      <c r="B13" s="267" t="s">
        <v>295</v>
      </c>
      <c r="C13" s="267" t="s">
        <v>813</v>
      </c>
      <c r="D13" s="267" t="s">
        <v>871</v>
      </c>
      <c r="E13" s="420">
        <v>10000000</v>
      </c>
      <c r="F13" s="436" t="s">
        <v>287</v>
      </c>
      <c r="G13" s="436" t="s">
        <v>287</v>
      </c>
      <c r="H13" s="436">
        <v>29825000</v>
      </c>
      <c r="I13" s="436">
        <v>44134857.93</v>
      </c>
      <c r="J13" s="420" t="s">
        <v>287</v>
      </c>
      <c r="K13" s="420" t="s">
        <v>287</v>
      </c>
      <c r="L13" s="420" t="s">
        <v>287</v>
      </c>
      <c r="M13" s="496" t="s">
        <v>287</v>
      </c>
      <c r="N13" s="420" t="s">
        <v>287</v>
      </c>
      <c r="O13" s="497" t="s">
        <v>287</v>
      </c>
      <c r="P13" s="496" t="s">
        <v>305</v>
      </c>
      <c r="Q13" s="496" t="s">
        <v>874</v>
      </c>
      <c r="R13" s="497">
        <v>2</v>
      </c>
      <c r="S13" s="497">
        <v>7</v>
      </c>
      <c r="T13" s="498" t="s">
        <v>1075</v>
      </c>
      <c r="U13" s="496" t="s">
        <v>873</v>
      </c>
      <c r="V13" s="419">
        <v>0.99</v>
      </c>
      <c r="W13" s="496" t="s">
        <v>874</v>
      </c>
      <c r="X13" s="188" t="s">
        <v>996</v>
      </c>
      <c r="Y13" s="497">
        <v>0</v>
      </c>
      <c r="Z13" s="496" t="s">
        <v>1017</v>
      </c>
      <c r="AA13" s="496" t="s">
        <v>1073</v>
      </c>
      <c r="AB13" s="499">
        <v>44470</v>
      </c>
      <c r="AC13" s="496" t="s">
        <v>878</v>
      </c>
      <c r="AD13" s="499">
        <v>40935</v>
      </c>
      <c r="AE13" s="419">
        <v>0.99</v>
      </c>
      <c r="AF13" s="499">
        <v>40935</v>
      </c>
      <c r="AG13" s="496" t="s">
        <v>996</v>
      </c>
      <c r="AH13" s="499">
        <v>44470</v>
      </c>
      <c r="AI13" s="496" t="s">
        <v>997</v>
      </c>
      <c r="AJ13" s="499">
        <v>44470</v>
      </c>
      <c r="AK13" s="496" t="s">
        <v>1018</v>
      </c>
      <c r="AL13" s="499">
        <v>44470</v>
      </c>
      <c r="AM13" s="496" t="s">
        <v>1017</v>
      </c>
      <c r="AN13" s="496" t="s">
        <v>895</v>
      </c>
      <c r="AO13" s="499">
        <v>43556</v>
      </c>
      <c r="AP13" s="497">
        <v>3043</v>
      </c>
      <c r="AQ13" s="496" t="s">
        <v>1014</v>
      </c>
      <c r="AR13" s="496" t="s">
        <v>1021</v>
      </c>
      <c r="AS13" s="497">
        <v>388125</v>
      </c>
      <c r="AT13" s="419">
        <v>0.99219999999999997</v>
      </c>
      <c r="AU13" s="420">
        <v>113182325</v>
      </c>
      <c r="AV13" s="420">
        <v>8156.85</v>
      </c>
      <c r="AW13" s="420" t="s">
        <v>287</v>
      </c>
      <c r="AX13" s="420" t="s">
        <v>287</v>
      </c>
      <c r="AY13" s="420" t="s">
        <v>287</v>
      </c>
      <c r="AZ13" s="496" t="s">
        <v>305</v>
      </c>
      <c r="BA13" s="496" t="s">
        <v>881</v>
      </c>
      <c r="BB13" s="496" t="s">
        <v>882</v>
      </c>
      <c r="BC13" s="420" t="s">
        <v>287</v>
      </c>
      <c r="BD13" s="497">
        <v>0</v>
      </c>
      <c r="BE13" s="500" t="s">
        <v>287</v>
      </c>
      <c r="BF13" s="500" t="s">
        <v>287</v>
      </c>
      <c r="BG13" s="500" t="s">
        <v>287</v>
      </c>
      <c r="BH13" s="500" t="s">
        <v>287</v>
      </c>
      <c r="BI13" s="500" t="s">
        <v>287</v>
      </c>
      <c r="BJ13" s="500" t="s">
        <v>287</v>
      </c>
      <c r="BK13" s="496" t="s">
        <v>287</v>
      </c>
      <c r="BL13" s="496" t="s">
        <v>287</v>
      </c>
      <c r="BM13" s="496" t="s">
        <v>287</v>
      </c>
      <c r="BN13" s="496" t="s">
        <v>287</v>
      </c>
      <c r="BO13" s="496" t="s">
        <v>287</v>
      </c>
      <c r="BP13" s="419" t="s">
        <v>287</v>
      </c>
      <c r="BQ13" s="419" t="s">
        <v>287</v>
      </c>
      <c r="BR13" s="419" t="s">
        <v>287</v>
      </c>
      <c r="BS13" s="419" t="s">
        <v>287</v>
      </c>
      <c r="BT13" s="436">
        <v>34184878</v>
      </c>
      <c r="BU13" s="436">
        <v>11552795</v>
      </c>
      <c r="BV13" s="436">
        <v>34440826</v>
      </c>
      <c r="BW13" s="436">
        <v>23105589</v>
      </c>
      <c r="BX13" s="436">
        <v>8699963</v>
      </c>
      <c r="BY13" s="436">
        <v>3160139619</v>
      </c>
      <c r="BZ13" s="436">
        <v>3125954741</v>
      </c>
      <c r="CA13" s="496" t="s">
        <v>883</v>
      </c>
      <c r="CB13" s="496" t="s">
        <v>287</v>
      </c>
      <c r="CC13" s="419">
        <v>0.70230000000000004</v>
      </c>
      <c r="CD13" s="419">
        <v>0.2167</v>
      </c>
      <c r="CE13" s="436" t="s">
        <v>287</v>
      </c>
      <c r="CF13" s="436">
        <v>4972751908.0699997</v>
      </c>
      <c r="CG13" s="419">
        <v>1</v>
      </c>
      <c r="CH13" s="419">
        <v>0</v>
      </c>
      <c r="CI13" s="419" t="s">
        <v>287</v>
      </c>
      <c r="CJ13" s="419" t="s">
        <v>287</v>
      </c>
      <c r="CK13" s="419" t="s">
        <v>287</v>
      </c>
      <c r="CL13" s="419">
        <v>1</v>
      </c>
      <c r="CM13" s="419" t="s">
        <v>287</v>
      </c>
      <c r="CN13" s="501" t="s">
        <v>287</v>
      </c>
      <c r="CO13" s="500" t="s">
        <v>287</v>
      </c>
      <c r="CP13" s="500" t="s">
        <v>287</v>
      </c>
      <c r="CQ13" s="500" t="s">
        <v>287</v>
      </c>
      <c r="CR13" s="500" t="s">
        <v>287</v>
      </c>
      <c r="CS13" s="500" t="s">
        <v>287</v>
      </c>
      <c r="CT13" s="501" t="s">
        <v>287</v>
      </c>
      <c r="CU13" s="496" t="s">
        <v>287</v>
      </c>
      <c r="CV13" s="496" t="s">
        <v>287</v>
      </c>
      <c r="CW13" s="497" t="s">
        <v>287</v>
      </c>
      <c r="CX13" s="500" t="s">
        <v>287</v>
      </c>
      <c r="CY13" s="420" t="s">
        <v>287</v>
      </c>
      <c r="CZ13" s="420" t="s">
        <v>287</v>
      </c>
      <c r="DA13" s="419">
        <v>0.998</v>
      </c>
      <c r="DB13" s="419">
        <v>1</v>
      </c>
      <c r="DC13" s="496" t="s">
        <v>1015</v>
      </c>
      <c r="DD13" s="437">
        <v>16</v>
      </c>
      <c r="DE13" s="437">
        <v>1</v>
      </c>
      <c r="DF13" s="437" t="s">
        <v>287</v>
      </c>
      <c r="DG13" s="437" t="s">
        <v>287</v>
      </c>
      <c r="DH13" s="437" t="s">
        <v>287</v>
      </c>
      <c r="DI13" s="437" t="s">
        <v>287</v>
      </c>
      <c r="DJ13" s="437" t="s">
        <v>287</v>
      </c>
      <c r="DK13" s="437" t="s">
        <v>287</v>
      </c>
      <c r="DL13" s="437" t="s">
        <v>287</v>
      </c>
      <c r="DM13" s="438">
        <v>0.37859999999999999</v>
      </c>
      <c r="DN13" s="438" t="s">
        <v>287</v>
      </c>
      <c r="DO13" s="438" t="s">
        <v>287</v>
      </c>
      <c r="DP13" s="188" t="s">
        <v>287</v>
      </c>
      <c r="DQ13" s="188" t="s">
        <v>287</v>
      </c>
      <c r="DR13" s="188" t="s">
        <v>287</v>
      </c>
      <c r="DS13" s="188" t="s">
        <v>287</v>
      </c>
      <c r="DT13" s="188" t="s">
        <v>287</v>
      </c>
      <c r="DU13" s="188" t="s">
        <v>287</v>
      </c>
    </row>
    <row r="14" spans="1:125" ht="15" customHeight="1" x14ac:dyDescent="0.35">
      <c r="A14" s="299">
        <v>44742</v>
      </c>
      <c r="B14" s="267" t="s">
        <v>295</v>
      </c>
      <c r="C14" s="267" t="s">
        <v>813</v>
      </c>
      <c r="D14" s="267" t="s">
        <v>871</v>
      </c>
      <c r="E14" s="420">
        <v>10000000</v>
      </c>
      <c r="F14" s="436" t="s">
        <v>287</v>
      </c>
      <c r="G14" s="436" t="s">
        <v>287</v>
      </c>
      <c r="H14" s="436">
        <v>29825000</v>
      </c>
      <c r="I14" s="436">
        <v>44333344.659999996</v>
      </c>
      <c r="J14" s="420" t="s">
        <v>287</v>
      </c>
      <c r="K14" s="420" t="s">
        <v>287</v>
      </c>
      <c r="L14" s="420" t="s">
        <v>287</v>
      </c>
      <c r="M14" s="496" t="s">
        <v>287</v>
      </c>
      <c r="N14" s="420" t="s">
        <v>287</v>
      </c>
      <c r="O14" s="497" t="s">
        <v>287</v>
      </c>
      <c r="P14" s="496" t="s">
        <v>305</v>
      </c>
      <c r="Q14" s="496" t="s">
        <v>874</v>
      </c>
      <c r="R14" s="497">
        <v>3</v>
      </c>
      <c r="S14" s="497">
        <v>6</v>
      </c>
      <c r="T14" s="498" t="s">
        <v>1075</v>
      </c>
      <c r="U14" s="496" t="s">
        <v>873</v>
      </c>
      <c r="V14" s="419">
        <v>0.99</v>
      </c>
      <c r="W14" s="496" t="s">
        <v>874</v>
      </c>
      <c r="X14" s="188" t="s">
        <v>996</v>
      </c>
      <c r="Y14" s="497">
        <v>0</v>
      </c>
      <c r="Z14" s="496" t="s">
        <v>1017</v>
      </c>
      <c r="AA14" s="496" t="s">
        <v>1073</v>
      </c>
      <c r="AB14" s="499">
        <v>44470</v>
      </c>
      <c r="AC14" s="496" t="s">
        <v>878</v>
      </c>
      <c r="AD14" s="499">
        <v>40935</v>
      </c>
      <c r="AE14" s="419">
        <v>0.99</v>
      </c>
      <c r="AF14" s="499">
        <v>40935</v>
      </c>
      <c r="AG14" s="496" t="s">
        <v>996</v>
      </c>
      <c r="AH14" s="499">
        <v>44470</v>
      </c>
      <c r="AI14" s="496" t="s">
        <v>997</v>
      </c>
      <c r="AJ14" s="499">
        <v>44470</v>
      </c>
      <c r="AK14" s="496" t="s">
        <v>1018</v>
      </c>
      <c r="AL14" s="499">
        <v>44470</v>
      </c>
      <c r="AM14" s="496" t="s">
        <v>1017</v>
      </c>
      <c r="AN14" s="496" t="s">
        <v>895</v>
      </c>
      <c r="AO14" s="499">
        <v>43556</v>
      </c>
      <c r="AP14" s="497">
        <v>3194</v>
      </c>
      <c r="AQ14" s="496" t="s">
        <v>1014</v>
      </c>
      <c r="AR14" s="496" t="s">
        <v>1021</v>
      </c>
      <c r="AS14" s="497">
        <v>380093</v>
      </c>
      <c r="AT14" s="419">
        <v>0.99160000000000004</v>
      </c>
      <c r="AU14" s="420">
        <v>113182325</v>
      </c>
      <c r="AV14" s="420">
        <v>925317.12</v>
      </c>
      <c r="AW14" s="420" t="s">
        <v>287</v>
      </c>
      <c r="AX14" s="420" t="s">
        <v>287</v>
      </c>
      <c r="AY14" s="420" t="s">
        <v>287</v>
      </c>
      <c r="AZ14" s="496" t="s">
        <v>305</v>
      </c>
      <c r="BA14" s="496" t="s">
        <v>881</v>
      </c>
      <c r="BB14" s="496" t="s">
        <v>882</v>
      </c>
      <c r="BC14" s="420" t="s">
        <v>287</v>
      </c>
      <c r="BD14" s="497">
        <v>0</v>
      </c>
      <c r="BE14" s="500" t="s">
        <v>287</v>
      </c>
      <c r="BF14" s="500" t="s">
        <v>287</v>
      </c>
      <c r="BG14" s="500" t="s">
        <v>287</v>
      </c>
      <c r="BH14" s="500" t="s">
        <v>287</v>
      </c>
      <c r="BI14" s="500" t="s">
        <v>287</v>
      </c>
      <c r="BJ14" s="500" t="s">
        <v>287</v>
      </c>
      <c r="BK14" s="496" t="s">
        <v>287</v>
      </c>
      <c r="BL14" s="496" t="s">
        <v>287</v>
      </c>
      <c r="BM14" s="496" t="s">
        <v>287</v>
      </c>
      <c r="BN14" s="496" t="s">
        <v>287</v>
      </c>
      <c r="BO14" s="496" t="s">
        <v>287</v>
      </c>
      <c r="BP14" s="419" t="s">
        <v>287</v>
      </c>
      <c r="BQ14" s="419" t="s">
        <v>287</v>
      </c>
      <c r="BR14" s="419" t="s">
        <v>287</v>
      </c>
      <c r="BS14" s="419" t="s">
        <v>287</v>
      </c>
      <c r="BT14" s="436">
        <v>34184878</v>
      </c>
      <c r="BU14" s="436">
        <v>11552795</v>
      </c>
      <c r="BV14" s="436">
        <v>34440826</v>
      </c>
      <c r="BW14" s="436">
        <v>23105589</v>
      </c>
      <c r="BX14" s="436">
        <v>8699963</v>
      </c>
      <c r="BY14" s="436">
        <v>3160139619</v>
      </c>
      <c r="BZ14" s="436">
        <v>3125954741</v>
      </c>
      <c r="CA14" s="496" t="s">
        <v>883</v>
      </c>
      <c r="CB14" s="496" t="s">
        <v>287</v>
      </c>
      <c r="CC14" s="419">
        <v>0.70230000000000004</v>
      </c>
      <c r="CD14" s="419">
        <v>0.2167</v>
      </c>
      <c r="CE14" s="436" t="s">
        <v>287</v>
      </c>
      <c r="CF14" s="436">
        <v>4366604102.5200005</v>
      </c>
      <c r="CG14" s="419">
        <v>1</v>
      </c>
      <c r="CH14" s="419">
        <v>0</v>
      </c>
      <c r="CI14" s="419" t="s">
        <v>287</v>
      </c>
      <c r="CJ14" s="419" t="s">
        <v>287</v>
      </c>
      <c r="CK14" s="419" t="s">
        <v>287</v>
      </c>
      <c r="CL14" s="419">
        <v>1</v>
      </c>
      <c r="CM14" s="419" t="s">
        <v>287</v>
      </c>
      <c r="CN14" s="501" t="s">
        <v>287</v>
      </c>
      <c r="CO14" s="500" t="s">
        <v>287</v>
      </c>
      <c r="CP14" s="500" t="s">
        <v>287</v>
      </c>
      <c r="CQ14" s="500" t="s">
        <v>287</v>
      </c>
      <c r="CR14" s="500" t="s">
        <v>287</v>
      </c>
      <c r="CS14" s="500" t="s">
        <v>287</v>
      </c>
      <c r="CT14" s="501" t="s">
        <v>287</v>
      </c>
      <c r="CU14" s="496" t="s">
        <v>287</v>
      </c>
      <c r="CV14" s="496" t="s">
        <v>287</v>
      </c>
      <c r="CW14" s="497" t="s">
        <v>287</v>
      </c>
      <c r="CX14" s="500" t="s">
        <v>287</v>
      </c>
      <c r="CY14" s="420" t="s">
        <v>287</v>
      </c>
      <c r="CZ14" s="420" t="s">
        <v>287</v>
      </c>
      <c r="DA14" s="419">
        <v>0.998</v>
      </c>
      <c r="DB14" s="419">
        <v>1</v>
      </c>
      <c r="DC14" s="496" t="s">
        <v>1015</v>
      </c>
      <c r="DD14" s="437">
        <v>16</v>
      </c>
      <c r="DE14" s="437">
        <v>1</v>
      </c>
      <c r="DF14" s="437" t="s">
        <v>287</v>
      </c>
      <c r="DG14" s="437" t="s">
        <v>287</v>
      </c>
      <c r="DH14" s="437" t="s">
        <v>287</v>
      </c>
      <c r="DI14" s="437" t="s">
        <v>287</v>
      </c>
      <c r="DJ14" s="437" t="s">
        <v>287</v>
      </c>
      <c r="DK14" s="437" t="s">
        <v>287</v>
      </c>
      <c r="DL14" s="437" t="s">
        <v>287</v>
      </c>
      <c r="DM14" s="438">
        <v>0.38229999999999997</v>
      </c>
      <c r="DN14" s="438" t="s">
        <v>287</v>
      </c>
      <c r="DO14" s="438" t="s">
        <v>287</v>
      </c>
      <c r="DP14" s="188" t="s">
        <v>287</v>
      </c>
      <c r="DQ14" s="188" t="s">
        <v>287</v>
      </c>
      <c r="DR14" s="188" t="s">
        <v>287</v>
      </c>
      <c r="DS14" s="188" t="s">
        <v>287</v>
      </c>
      <c r="DT14" s="188" t="s">
        <v>287</v>
      </c>
      <c r="DU14" s="188" t="s">
        <v>287</v>
      </c>
    </row>
    <row r="15" spans="1:125" ht="15" customHeight="1" x14ac:dyDescent="0.35">
      <c r="A15" s="299">
        <v>44834</v>
      </c>
      <c r="B15" s="267" t="s">
        <v>295</v>
      </c>
      <c r="C15" s="267" t="s">
        <v>813</v>
      </c>
      <c r="D15" s="267" t="s">
        <v>871</v>
      </c>
      <c r="E15" s="420">
        <v>10000000</v>
      </c>
      <c r="F15" s="436" t="s">
        <v>287</v>
      </c>
      <c r="G15" s="436" t="s">
        <v>287</v>
      </c>
      <c r="H15" s="436">
        <v>29825000</v>
      </c>
      <c r="I15" s="436">
        <v>44237938.909999996</v>
      </c>
      <c r="J15" s="420" t="s">
        <v>287</v>
      </c>
      <c r="K15" s="420" t="s">
        <v>287</v>
      </c>
      <c r="L15" s="420" t="s">
        <v>287</v>
      </c>
      <c r="M15" s="496" t="s">
        <v>287</v>
      </c>
      <c r="N15" s="420" t="s">
        <v>287</v>
      </c>
      <c r="O15" s="497" t="s">
        <v>287</v>
      </c>
      <c r="P15" s="496" t="s">
        <v>305</v>
      </c>
      <c r="Q15" s="496" t="s">
        <v>874</v>
      </c>
      <c r="R15" s="497">
        <v>3</v>
      </c>
      <c r="S15" s="497">
        <v>6</v>
      </c>
      <c r="T15" s="498" t="s">
        <v>1075</v>
      </c>
      <c r="U15" s="496" t="s">
        <v>873</v>
      </c>
      <c r="V15" s="419">
        <v>0.99</v>
      </c>
      <c r="W15" s="496" t="s">
        <v>874</v>
      </c>
      <c r="X15" s="188" t="s">
        <v>996</v>
      </c>
      <c r="Y15" s="497">
        <v>1</v>
      </c>
      <c r="Z15" s="471" t="s">
        <v>1072</v>
      </c>
      <c r="AA15" s="496" t="s">
        <v>1073</v>
      </c>
      <c r="AB15" s="499">
        <v>44470</v>
      </c>
      <c r="AC15" s="496" t="s">
        <v>878</v>
      </c>
      <c r="AD15" s="499">
        <v>40935</v>
      </c>
      <c r="AE15" s="419">
        <v>0.99</v>
      </c>
      <c r="AF15" s="499">
        <v>40935</v>
      </c>
      <c r="AG15" s="496" t="s">
        <v>996</v>
      </c>
      <c r="AH15" s="499">
        <v>44470</v>
      </c>
      <c r="AI15" s="496" t="s">
        <v>997</v>
      </c>
      <c r="AJ15" s="499">
        <v>44470</v>
      </c>
      <c r="AK15" s="496" t="s">
        <v>1018</v>
      </c>
      <c r="AL15" s="499">
        <v>44470</v>
      </c>
      <c r="AM15" s="471" t="s">
        <v>1072</v>
      </c>
      <c r="AN15" s="496" t="s">
        <v>895</v>
      </c>
      <c r="AO15" s="499">
        <v>43556</v>
      </c>
      <c r="AP15" s="497">
        <v>2645</v>
      </c>
      <c r="AQ15" s="496" t="s">
        <v>1014</v>
      </c>
      <c r="AR15" s="496" t="s">
        <v>1021</v>
      </c>
      <c r="AS15" s="497">
        <v>375853</v>
      </c>
      <c r="AT15" s="419">
        <v>0.99299999999999999</v>
      </c>
      <c r="AU15" s="420">
        <v>113182325</v>
      </c>
      <c r="AV15" s="420">
        <v>944383.9744801512</v>
      </c>
      <c r="AW15" s="420" t="s">
        <v>287</v>
      </c>
      <c r="AX15" s="420" t="s">
        <v>287</v>
      </c>
      <c r="AY15" s="420" t="s">
        <v>287</v>
      </c>
      <c r="AZ15" s="496" t="s">
        <v>305</v>
      </c>
      <c r="BA15" s="496" t="s">
        <v>881</v>
      </c>
      <c r="BB15" s="496" t="s">
        <v>882</v>
      </c>
      <c r="BC15" s="420" t="s">
        <v>287</v>
      </c>
      <c r="BD15" s="497">
        <v>0</v>
      </c>
      <c r="BE15" s="500" t="s">
        <v>287</v>
      </c>
      <c r="BF15" s="500" t="s">
        <v>287</v>
      </c>
      <c r="BG15" s="500" t="s">
        <v>287</v>
      </c>
      <c r="BH15" s="500" t="s">
        <v>287</v>
      </c>
      <c r="BI15" s="500" t="s">
        <v>287</v>
      </c>
      <c r="BJ15" s="500" t="s">
        <v>287</v>
      </c>
      <c r="BK15" s="496" t="s">
        <v>287</v>
      </c>
      <c r="BL15" s="496" t="s">
        <v>287</v>
      </c>
      <c r="BM15" s="496" t="s">
        <v>287</v>
      </c>
      <c r="BN15" s="496" t="s">
        <v>287</v>
      </c>
      <c r="BO15" s="496" t="s">
        <v>287</v>
      </c>
      <c r="BP15" s="419" t="s">
        <v>287</v>
      </c>
      <c r="BQ15" s="419" t="s">
        <v>287</v>
      </c>
      <c r="BR15" s="419" t="s">
        <v>287</v>
      </c>
      <c r="BS15" s="419" t="s">
        <v>287</v>
      </c>
      <c r="BT15" s="436">
        <v>34184878</v>
      </c>
      <c r="BU15" s="436">
        <v>11552795</v>
      </c>
      <c r="BV15" s="436">
        <v>34440826</v>
      </c>
      <c r="BW15" s="436">
        <v>23105589</v>
      </c>
      <c r="BX15" s="436">
        <v>8699963</v>
      </c>
      <c r="BY15" s="436">
        <v>3160139619</v>
      </c>
      <c r="BZ15" s="436">
        <v>3125954741</v>
      </c>
      <c r="CA15" s="496" t="s">
        <v>883</v>
      </c>
      <c r="CB15" s="496" t="s">
        <v>287</v>
      </c>
      <c r="CC15" s="419">
        <v>0.70230000000000004</v>
      </c>
      <c r="CD15" s="419">
        <v>0.2167</v>
      </c>
      <c r="CE15" s="436" t="s">
        <v>287</v>
      </c>
      <c r="CF15" s="436">
        <v>2702773460.9659996</v>
      </c>
      <c r="CG15" s="419">
        <v>1</v>
      </c>
      <c r="CH15" s="419">
        <v>0</v>
      </c>
      <c r="CI15" s="436" t="s">
        <v>287</v>
      </c>
      <c r="CJ15" s="436" t="s">
        <v>287</v>
      </c>
      <c r="CK15" s="436" t="s">
        <v>287</v>
      </c>
      <c r="CL15" s="419">
        <v>1</v>
      </c>
      <c r="CM15" s="436" t="s">
        <v>287</v>
      </c>
      <c r="CN15" s="436" t="s">
        <v>287</v>
      </c>
      <c r="CO15" s="436" t="s">
        <v>287</v>
      </c>
      <c r="CP15" s="436" t="s">
        <v>287</v>
      </c>
      <c r="CQ15" s="436" t="s">
        <v>287</v>
      </c>
      <c r="CR15" s="436" t="s">
        <v>287</v>
      </c>
      <c r="CS15" s="436" t="s">
        <v>287</v>
      </c>
      <c r="CT15" s="436" t="s">
        <v>287</v>
      </c>
      <c r="CU15" s="436" t="s">
        <v>287</v>
      </c>
      <c r="CV15" s="436" t="s">
        <v>287</v>
      </c>
      <c r="CW15" s="436" t="s">
        <v>287</v>
      </c>
      <c r="CX15" s="436" t="s">
        <v>287</v>
      </c>
      <c r="CY15" s="436" t="s">
        <v>287</v>
      </c>
      <c r="CZ15" s="436" t="s">
        <v>287</v>
      </c>
      <c r="DA15" s="419">
        <v>0.998</v>
      </c>
      <c r="DB15" s="419">
        <v>1</v>
      </c>
      <c r="DC15" s="496" t="s">
        <v>1015</v>
      </c>
      <c r="DD15" s="437">
        <v>16</v>
      </c>
      <c r="DE15" s="437">
        <v>1</v>
      </c>
      <c r="DF15" s="437" t="s">
        <v>287</v>
      </c>
      <c r="DG15" s="437" t="s">
        <v>287</v>
      </c>
      <c r="DH15" s="437" t="s">
        <v>287</v>
      </c>
      <c r="DI15" s="437" t="s">
        <v>287</v>
      </c>
      <c r="DJ15" s="437" t="s">
        <v>287</v>
      </c>
      <c r="DK15" s="437" t="s">
        <v>287</v>
      </c>
      <c r="DL15" s="437" t="s">
        <v>287</v>
      </c>
      <c r="DM15" s="438">
        <v>0.36969999999999997</v>
      </c>
      <c r="DN15" s="438" t="s">
        <v>287</v>
      </c>
      <c r="DO15" s="438" t="s">
        <v>287</v>
      </c>
      <c r="DP15" s="188" t="s">
        <v>287</v>
      </c>
      <c r="DQ15" s="188" t="s">
        <v>287</v>
      </c>
      <c r="DR15" s="188" t="s">
        <v>287</v>
      </c>
      <c r="DS15" s="188" t="s">
        <v>287</v>
      </c>
      <c r="DT15" s="188" t="s">
        <v>287</v>
      </c>
      <c r="DU15" s="188" t="s">
        <v>287</v>
      </c>
    </row>
    <row r="16" spans="1:125" ht="15" customHeight="1" x14ac:dyDescent="0.35">
      <c r="A16" s="299">
        <v>44926</v>
      </c>
      <c r="B16" s="267" t="s">
        <v>295</v>
      </c>
      <c r="C16" s="267" t="s">
        <v>813</v>
      </c>
      <c r="D16" s="267" t="s">
        <v>871</v>
      </c>
      <c r="E16" s="420">
        <v>10000000</v>
      </c>
      <c r="F16" s="436" t="s">
        <v>287</v>
      </c>
      <c r="G16" s="436" t="s">
        <v>287</v>
      </c>
      <c r="H16" s="436">
        <v>29825000</v>
      </c>
      <c r="I16" s="436">
        <v>44551255.410000004</v>
      </c>
      <c r="J16" s="420" t="s">
        <v>287</v>
      </c>
      <c r="K16" s="420" t="s">
        <v>287</v>
      </c>
      <c r="L16" s="420" t="s">
        <v>287</v>
      </c>
      <c r="M16" s="496" t="s">
        <v>287</v>
      </c>
      <c r="N16" s="420" t="s">
        <v>287</v>
      </c>
      <c r="O16" s="497" t="s">
        <v>287</v>
      </c>
      <c r="P16" s="496" t="s">
        <v>305</v>
      </c>
      <c r="Q16" s="496" t="s">
        <v>874</v>
      </c>
      <c r="R16" s="497">
        <v>3</v>
      </c>
      <c r="S16" s="497">
        <v>6</v>
      </c>
      <c r="T16" s="498" t="s">
        <v>1075</v>
      </c>
      <c r="U16" s="496" t="s">
        <v>873</v>
      </c>
      <c r="V16" s="419">
        <v>0.99</v>
      </c>
      <c r="W16" s="496" t="s">
        <v>874</v>
      </c>
      <c r="X16" s="188" t="s">
        <v>996</v>
      </c>
      <c r="Y16" s="497">
        <v>0</v>
      </c>
      <c r="Z16" s="471" t="s">
        <v>1078</v>
      </c>
      <c r="AA16" s="496" t="s">
        <v>1073</v>
      </c>
      <c r="AB16" s="499">
        <v>44470</v>
      </c>
      <c r="AC16" s="496" t="s">
        <v>878</v>
      </c>
      <c r="AD16" s="499">
        <v>40935</v>
      </c>
      <c r="AE16" s="419">
        <v>0.99</v>
      </c>
      <c r="AF16" s="499">
        <v>40935</v>
      </c>
      <c r="AG16" s="496" t="s">
        <v>996</v>
      </c>
      <c r="AH16" s="499">
        <v>44470</v>
      </c>
      <c r="AI16" s="496" t="s">
        <v>997</v>
      </c>
      <c r="AJ16" s="499">
        <v>44470</v>
      </c>
      <c r="AK16" s="496" t="s">
        <v>1018</v>
      </c>
      <c r="AL16" s="499">
        <v>44470</v>
      </c>
      <c r="AM16" s="471" t="s">
        <v>1078</v>
      </c>
      <c r="AN16" s="496" t="s">
        <v>895</v>
      </c>
      <c r="AO16" s="499">
        <v>43556</v>
      </c>
      <c r="AP16" s="497">
        <v>2732</v>
      </c>
      <c r="AQ16" s="496" t="s">
        <v>1014</v>
      </c>
      <c r="AR16" s="496" t="s">
        <v>1021</v>
      </c>
      <c r="AS16" s="497">
        <v>365452</v>
      </c>
      <c r="AT16" s="419">
        <v>0.99252432604008189</v>
      </c>
      <c r="AU16" s="420">
        <v>113182325</v>
      </c>
      <c r="AV16" s="420">
        <v>880134.46852122992</v>
      </c>
      <c r="AW16" s="420" t="s">
        <v>287</v>
      </c>
      <c r="AX16" s="420" t="s">
        <v>287</v>
      </c>
      <c r="AY16" s="420" t="s">
        <v>287</v>
      </c>
      <c r="AZ16" s="496" t="s">
        <v>305</v>
      </c>
      <c r="BA16" s="496" t="s">
        <v>881</v>
      </c>
      <c r="BB16" s="496" t="s">
        <v>882</v>
      </c>
      <c r="BC16" s="420" t="s">
        <v>287</v>
      </c>
      <c r="BD16" s="497">
        <v>0</v>
      </c>
      <c r="BE16" s="500" t="s">
        <v>287</v>
      </c>
      <c r="BF16" s="500" t="s">
        <v>287</v>
      </c>
      <c r="BG16" s="500" t="s">
        <v>287</v>
      </c>
      <c r="BH16" s="500" t="s">
        <v>287</v>
      </c>
      <c r="BI16" s="500" t="s">
        <v>287</v>
      </c>
      <c r="BJ16" s="500" t="s">
        <v>287</v>
      </c>
      <c r="BK16" s="500" t="s">
        <v>287</v>
      </c>
      <c r="BL16" s="500" t="s">
        <v>287</v>
      </c>
      <c r="BM16" s="500" t="s">
        <v>287</v>
      </c>
      <c r="BN16" s="500" t="s">
        <v>287</v>
      </c>
      <c r="BO16" s="500" t="s">
        <v>287</v>
      </c>
      <c r="BP16" s="500" t="s">
        <v>287</v>
      </c>
      <c r="BQ16" s="500" t="s">
        <v>287</v>
      </c>
      <c r="BR16" s="500" t="s">
        <v>287</v>
      </c>
      <c r="BS16" s="500" t="s">
        <v>287</v>
      </c>
      <c r="BT16" s="436">
        <v>34184878</v>
      </c>
      <c r="BU16" s="436">
        <v>11552795</v>
      </c>
      <c r="BV16" s="436">
        <v>34440826</v>
      </c>
      <c r="BW16" s="436">
        <v>23105589</v>
      </c>
      <c r="BX16" s="436">
        <v>8699963</v>
      </c>
      <c r="BY16" s="436">
        <v>3160139619</v>
      </c>
      <c r="BZ16" s="436">
        <v>3125954741</v>
      </c>
      <c r="CA16" s="496" t="s">
        <v>883</v>
      </c>
      <c r="CB16" s="496" t="s">
        <v>287</v>
      </c>
      <c r="CC16" s="419">
        <v>0.70230000000000004</v>
      </c>
      <c r="CD16" s="419">
        <v>0.2167</v>
      </c>
      <c r="CE16" s="436" t="s">
        <v>287</v>
      </c>
      <c r="CF16" s="436">
        <v>2953307027.25</v>
      </c>
      <c r="CG16" s="419">
        <v>0.97040000000000004</v>
      </c>
      <c r="CH16" s="419">
        <v>2.9600000000000001E-2</v>
      </c>
      <c r="CI16" s="436" t="s">
        <v>287</v>
      </c>
      <c r="CJ16" s="436" t="s">
        <v>287</v>
      </c>
      <c r="CK16" s="436" t="s">
        <v>287</v>
      </c>
      <c r="CL16" s="419">
        <v>1</v>
      </c>
      <c r="CM16" s="436" t="s">
        <v>287</v>
      </c>
      <c r="CN16" s="436" t="s">
        <v>287</v>
      </c>
      <c r="CO16" s="436" t="s">
        <v>287</v>
      </c>
      <c r="CP16" s="436" t="s">
        <v>287</v>
      </c>
      <c r="CQ16" s="436" t="s">
        <v>287</v>
      </c>
      <c r="CR16" s="436" t="s">
        <v>287</v>
      </c>
      <c r="CS16" s="436" t="s">
        <v>287</v>
      </c>
      <c r="CT16" s="436" t="s">
        <v>287</v>
      </c>
      <c r="CU16" s="436" t="s">
        <v>287</v>
      </c>
      <c r="CV16" s="436" t="s">
        <v>287</v>
      </c>
      <c r="CW16" s="436" t="s">
        <v>287</v>
      </c>
      <c r="CX16" s="436" t="s">
        <v>287</v>
      </c>
      <c r="CY16" s="436" t="s">
        <v>287</v>
      </c>
      <c r="CZ16" s="436" t="s">
        <v>287</v>
      </c>
      <c r="DA16" s="419">
        <v>0.998</v>
      </c>
      <c r="DB16" s="419">
        <v>1</v>
      </c>
      <c r="DC16" s="496" t="s">
        <v>1015</v>
      </c>
      <c r="DD16" s="437">
        <v>16</v>
      </c>
      <c r="DE16" s="437">
        <v>1</v>
      </c>
      <c r="DF16" s="437" t="s">
        <v>287</v>
      </c>
      <c r="DG16" s="437" t="s">
        <v>287</v>
      </c>
      <c r="DH16" s="437" t="s">
        <v>287</v>
      </c>
      <c r="DI16" s="437" t="s">
        <v>287</v>
      </c>
      <c r="DJ16" s="437" t="s">
        <v>287</v>
      </c>
      <c r="DK16" s="437" t="s">
        <v>287</v>
      </c>
      <c r="DL16" s="437" t="s">
        <v>287</v>
      </c>
      <c r="DM16" s="438">
        <v>0.37944656800000004</v>
      </c>
      <c r="DN16" s="438" t="s">
        <v>287</v>
      </c>
      <c r="DO16" s="438" t="s">
        <v>287</v>
      </c>
      <c r="DP16" s="438" t="s">
        <v>287</v>
      </c>
      <c r="DQ16" s="438" t="s">
        <v>287</v>
      </c>
      <c r="DR16" s="438" t="s">
        <v>287</v>
      </c>
      <c r="DS16" s="438" t="s">
        <v>287</v>
      </c>
      <c r="DT16" s="438" t="s">
        <v>287</v>
      </c>
      <c r="DU16" s="438" t="s">
        <v>287</v>
      </c>
    </row>
    <row r="17" spans="1:125" ht="15" customHeight="1" x14ac:dyDescent="0.35">
      <c r="A17" s="299">
        <v>45016</v>
      </c>
      <c r="B17" s="267" t="s">
        <v>295</v>
      </c>
      <c r="C17" s="267" t="s">
        <v>813</v>
      </c>
      <c r="D17" s="267" t="s">
        <v>871</v>
      </c>
      <c r="E17" s="420">
        <v>10000000</v>
      </c>
      <c r="F17" s="436" t="s">
        <v>287</v>
      </c>
      <c r="G17" s="436" t="s">
        <v>287</v>
      </c>
      <c r="H17" s="436">
        <v>32375000</v>
      </c>
      <c r="I17" s="436">
        <v>47567603.689999998</v>
      </c>
      <c r="J17" s="420" t="s">
        <v>287</v>
      </c>
      <c r="K17" s="420" t="s">
        <v>287</v>
      </c>
      <c r="L17" s="420" t="s">
        <v>287</v>
      </c>
      <c r="M17" s="496" t="s">
        <v>287</v>
      </c>
      <c r="N17" s="420" t="s">
        <v>287</v>
      </c>
      <c r="O17" s="497" t="s">
        <v>287</v>
      </c>
      <c r="P17" s="496" t="s">
        <v>305</v>
      </c>
      <c r="Q17" s="496" t="s">
        <v>874</v>
      </c>
      <c r="R17" s="497">
        <v>2</v>
      </c>
      <c r="S17" s="497">
        <v>2</v>
      </c>
      <c r="T17" s="498" t="s">
        <v>1075</v>
      </c>
      <c r="U17" s="496" t="s">
        <v>873</v>
      </c>
      <c r="V17" s="419">
        <v>0.99</v>
      </c>
      <c r="W17" s="496" t="s">
        <v>874</v>
      </c>
      <c r="X17" s="188" t="s">
        <v>996</v>
      </c>
      <c r="Y17" s="497">
        <v>0</v>
      </c>
      <c r="Z17" s="471" t="s">
        <v>1082</v>
      </c>
      <c r="AA17" s="496" t="s">
        <v>1073</v>
      </c>
      <c r="AB17" s="499">
        <v>44470</v>
      </c>
      <c r="AC17" s="496" t="s">
        <v>878</v>
      </c>
      <c r="AD17" s="499">
        <v>40935</v>
      </c>
      <c r="AE17" s="419">
        <v>0.99</v>
      </c>
      <c r="AF17" s="499">
        <v>40935</v>
      </c>
      <c r="AG17" s="496" t="s">
        <v>996</v>
      </c>
      <c r="AH17" s="499">
        <v>44470</v>
      </c>
      <c r="AI17" s="496" t="s">
        <v>997</v>
      </c>
      <c r="AJ17" s="499">
        <v>44470</v>
      </c>
      <c r="AK17" s="496" t="s">
        <v>1018</v>
      </c>
      <c r="AL17" s="499">
        <v>44470</v>
      </c>
      <c r="AM17" s="471" t="s">
        <v>1082</v>
      </c>
      <c r="AN17" s="496" t="s">
        <v>895</v>
      </c>
      <c r="AO17" s="499">
        <v>43556</v>
      </c>
      <c r="AP17" s="497">
        <v>864</v>
      </c>
      <c r="AQ17" s="496" t="s">
        <v>1014</v>
      </c>
      <c r="AR17" s="496" t="s">
        <v>1021</v>
      </c>
      <c r="AS17" s="497">
        <v>367246</v>
      </c>
      <c r="AT17" s="419">
        <v>0.9976473535450352</v>
      </c>
      <c r="AU17" s="420">
        <v>92118825</v>
      </c>
      <c r="AV17" s="420">
        <v>477541.87731481483</v>
      </c>
      <c r="AW17" s="420" t="s">
        <v>287</v>
      </c>
      <c r="AX17" s="420" t="s">
        <v>287</v>
      </c>
      <c r="AY17" s="420" t="s">
        <v>287</v>
      </c>
      <c r="AZ17" s="496" t="s">
        <v>305</v>
      </c>
      <c r="BA17" s="496" t="s">
        <v>881</v>
      </c>
      <c r="BB17" s="496" t="s">
        <v>882</v>
      </c>
      <c r="BC17" s="420" t="s">
        <v>287</v>
      </c>
      <c r="BD17" s="497">
        <v>0</v>
      </c>
      <c r="BE17" s="500" t="s">
        <v>287</v>
      </c>
      <c r="BF17" s="500" t="s">
        <v>287</v>
      </c>
      <c r="BG17" s="500" t="s">
        <v>287</v>
      </c>
      <c r="BH17" s="500" t="s">
        <v>287</v>
      </c>
      <c r="BI17" s="500" t="s">
        <v>287</v>
      </c>
      <c r="BJ17" s="500" t="s">
        <v>287</v>
      </c>
      <c r="BK17" s="496" t="s">
        <v>287</v>
      </c>
      <c r="BL17" s="496" t="s">
        <v>287</v>
      </c>
      <c r="BM17" s="496" t="s">
        <v>287</v>
      </c>
      <c r="BN17" s="496" t="s">
        <v>287</v>
      </c>
      <c r="BO17" s="496" t="s">
        <v>287</v>
      </c>
      <c r="BP17" s="419" t="s">
        <v>287</v>
      </c>
      <c r="BQ17" s="419" t="s">
        <v>287</v>
      </c>
      <c r="BR17" s="419" t="s">
        <v>287</v>
      </c>
      <c r="BS17" s="419" t="s">
        <v>287</v>
      </c>
      <c r="BT17" s="436">
        <v>47291983</v>
      </c>
      <c r="BU17" s="436">
        <v>13985357</v>
      </c>
      <c r="BV17" s="436">
        <v>44815550</v>
      </c>
      <c r="BW17" s="436">
        <v>27970714</v>
      </c>
      <c r="BX17" s="436">
        <v>13107105</v>
      </c>
      <c r="BY17" s="436">
        <v>3094948683</v>
      </c>
      <c r="BZ17" s="436">
        <v>3047656700</v>
      </c>
      <c r="CA17" s="496" t="s">
        <v>883</v>
      </c>
      <c r="CB17" s="496" t="s">
        <v>287</v>
      </c>
      <c r="CC17" s="419">
        <v>0.60219999999999996</v>
      </c>
      <c r="CD17" s="419">
        <v>0.34050000000000002</v>
      </c>
      <c r="CE17" s="436" t="s">
        <v>287</v>
      </c>
      <c r="CF17" s="436">
        <v>2692672263.8400002</v>
      </c>
      <c r="CG17" s="419">
        <v>0.91979999999999995</v>
      </c>
      <c r="CH17" s="419">
        <v>8.0199999999999994E-2</v>
      </c>
      <c r="CI17" s="419" t="s">
        <v>287</v>
      </c>
      <c r="CJ17" s="419" t="s">
        <v>287</v>
      </c>
      <c r="CK17" s="419" t="s">
        <v>287</v>
      </c>
      <c r="CL17" s="419">
        <v>1</v>
      </c>
      <c r="CM17" s="419" t="s">
        <v>287</v>
      </c>
      <c r="CN17" s="501" t="s">
        <v>287</v>
      </c>
      <c r="CO17" s="500" t="s">
        <v>287</v>
      </c>
      <c r="CP17" s="500" t="s">
        <v>287</v>
      </c>
      <c r="CQ17" s="500" t="s">
        <v>287</v>
      </c>
      <c r="CR17" s="500" t="s">
        <v>287</v>
      </c>
      <c r="CS17" s="500" t="s">
        <v>287</v>
      </c>
      <c r="CT17" s="501" t="s">
        <v>287</v>
      </c>
      <c r="CU17" s="496" t="s">
        <v>287</v>
      </c>
      <c r="CV17" s="496" t="s">
        <v>287</v>
      </c>
      <c r="CW17" s="497" t="s">
        <v>287</v>
      </c>
      <c r="CX17" s="500" t="s">
        <v>287</v>
      </c>
      <c r="CY17" s="420" t="s">
        <v>287</v>
      </c>
      <c r="CZ17" s="420" t="s">
        <v>287</v>
      </c>
      <c r="DA17" s="419">
        <v>0.998</v>
      </c>
      <c r="DB17" s="419">
        <v>1</v>
      </c>
      <c r="DC17" s="496" t="s">
        <v>1015</v>
      </c>
      <c r="DD17" s="437">
        <v>16</v>
      </c>
      <c r="DE17" s="437">
        <v>1</v>
      </c>
      <c r="DF17" s="437" t="s">
        <v>287</v>
      </c>
      <c r="DG17" s="437" t="s">
        <v>287</v>
      </c>
      <c r="DH17" s="437" t="s">
        <v>287</v>
      </c>
      <c r="DI17" s="437" t="s">
        <v>287</v>
      </c>
      <c r="DJ17" s="437" t="s">
        <v>287</v>
      </c>
      <c r="DK17" s="437" t="s">
        <v>287</v>
      </c>
      <c r="DL17" s="437" t="s">
        <v>287</v>
      </c>
      <c r="DM17" s="438">
        <v>0.36400231700000002</v>
      </c>
      <c r="DN17" s="438" t="s">
        <v>287</v>
      </c>
      <c r="DO17" s="438" t="s">
        <v>287</v>
      </c>
      <c r="DP17" s="188" t="s">
        <v>287</v>
      </c>
      <c r="DQ17" s="188" t="s">
        <v>287</v>
      </c>
      <c r="DR17" s="188" t="s">
        <v>287</v>
      </c>
      <c r="DS17" s="188" t="s">
        <v>287</v>
      </c>
      <c r="DT17" s="188" t="s">
        <v>287</v>
      </c>
      <c r="DU17" s="188" t="s">
        <v>287</v>
      </c>
    </row>
    <row r="18" spans="1:125" ht="15" customHeight="1" x14ac:dyDescent="0.35">
      <c r="A18" s="299">
        <v>45107</v>
      </c>
      <c r="B18" s="267" t="s">
        <v>295</v>
      </c>
      <c r="C18" s="267" t="s">
        <v>813</v>
      </c>
      <c r="D18" s="267" t="s">
        <v>871</v>
      </c>
      <c r="E18" s="420">
        <v>10000000</v>
      </c>
      <c r="F18" s="436" t="s">
        <v>287</v>
      </c>
      <c r="G18" s="436" t="s">
        <v>287</v>
      </c>
      <c r="H18" s="436">
        <v>32375000</v>
      </c>
      <c r="I18" s="436">
        <v>47828322.959999993</v>
      </c>
      <c r="J18" s="420" t="s">
        <v>287</v>
      </c>
      <c r="K18" s="420" t="s">
        <v>287</v>
      </c>
      <c r="L18" s="420" t="s">
        <v>287</v>
      </c>
      <c r="M18" s="496" t="s">
        <v>287</v>
      </c>
      <c r="N18" s="420" t="s">
        <v>287</v>
      </c>
      <c r="O18" s="497" t="s">
        <v>287</v>
      </c>
      <c r="P18" s="496" t="s">
        <v>305</v>
      </c>
      <c r="Q18" s="496" t="s">
        <v>874</v>
      </c>
      <c r="R18" s="497">
        <v>0</v>
      </c>
      <c r="S18" s="497">
        <v>0</v>
      </c>
      <c r="T18" s="498" t="s">
        <v>1083</v>
      </c>
      <c r="U18" s="496" t="s">
        <v>873</v>
      </c>
      <c r="V18" s="419">
        <v>0.99</v>
      </c>
      <c r="W18" s="496" t="s">
        <v>874</v>
      </c>
      <c r="X18" s="188" t="s">
        <v>996</v>
      </c>
      <c r="Y18" s="497">
        <v>0</v>
      </c>
      <c r="Z18" s="471" t="s">
        <v>1084</v>
      </c>
      <c r="AA18" s="496" t="s">
        <v>1073</v>
      </c>
      <c r="AB18" s="499">
        <v>44470</v>
      </c>
      <c r="AC18" s="496" t="s">
        <v>878</v>
      </c>
      <c r="AD18" s="499">
        <v>40935</v>
      </c>
      <c r="AE18" s="419">
        <v>0.99</v>
      </c>
      <c r="AF18" s="499">
        <v>40935</v>
      </c>
      <c r="AG18" s="496" t="s">
        <v>996</v>
      </c>
      <c r="AH18" s="499">
        <v>44470</v>
      </c>
      <c r="AI18" s="496" t="s">
        <v>997</v>
      </c>
      <c r="AJ18" s="499">
        <v>44470</v>
      </c>
      <c r="AK18" s="496" t="s">
        <v>1018</v>
      </c>
      <c r="AL18" s="499">
        <v>44470</v>
      </c>
      <c r="AM18" s="471" t="s">
        <v>1084</v>
      </c>
      <c r="AN18" s="496" t="s">
        <v>895</v>
      </c>
      <c r="AO18" s="499">
        <v>43556</v>
      </c>
      <c r="AP18" s="497">
        <v>193</v>
      </c>
      <c r="AQ18" s="496" t="s">
        <v>1014</v>
      </c>
      <c r="AR18" s="496" t="s">
        <v>1021</v>
      </c>
      <c r="AS18" s="497">
        <v>369437</v>
      </c>
      <c r="AT18" s="419">
        <v>0.99947799999999998</v>
      </c>
      <c r="AU18" s="420">
        <v>6063775</v>
      </c>
      <c r="AV18" s="420">
        <v>103461.58</v>
      </c>
      <c r="AW18" s="420" t="s">
        <v>287</v>
      </c>
      <c r="AX18" s="420" t="s">
        <v>287</v>
      </c>
      <c r="AY18" s="420" t="s">
        <v>287</v>
      </c>
      <c r="AZ18" s="496" t="s">
        <v>305</v>
      </c>
      <c r="BA18" s="496" t="s">
        <v>881</v>
      </c>
      <c r="BB18" s="496" t="s">
        <v>882</v>
      </c>
      <c r="BC18" s="420" t="s">
        <v>287</v>
      </c>
      <c r="BD18" s="497">
        <v>0</v>
      </c>
      <c r="BE18" s="500" t="s">
        <v>287</v>
      </c>
      <c r="BF18" s="500" t="s">
        <v>287</v>
      </c>
      <c r="BG18" s="500" t="s">
        <v>287</v>
      </c>
      <c r="BH18" s="500" t="s">
        <v>287</v>
      </c>
      <c r="BI18" s="500" t="s">
        <v>287</v>
      </c>
      <c r="BJ18" s="500" t="s">
        <v>287</v>
      </c>
      <c r="BK18" s="496" t="s">
        <v>287</v>
      </c>
      <c r="BL18" s="496" t="s">
        <v>287</v>
      </c>
      <c r="BM18" s="496" t="s">
        <v>287</v>
      </c>
      <c r="BN18" s="496" t="s">
        <v>287</v>
      </c>
      <c r="BO18" s="496" t="s">
        <v>287</v>
      </c>
      <c r="BP18" s="419" t="s">
        <v>287</v>
      </c>
      <c r="BQ18" s="419" t="s">
        <v>287</v>
      </c>
      <c r="BR18" s="419" t="s">
        <v>287</v>
      </c>
      <c r="BS18" s="419" t="s">
        <v>287</v>
      </c>
      <c r="BT18" s="436">
        <v>47291983</v>
      </c>
      <c r="BU18" s="436">
        <v>13985357</v>
      </c>
      <c r="BV18" s="436">
        <v>44815550</v>
      </c>
      <c r="BW18" s="436">
        <v>27970714</v>
      </c>
      <c r="BX18" s="436">
        <v>13107105</v>
      </c>
      <c r="BY18" s="436">
        <v>3094948683</v>
      </c>
      <c r="BZ18" s="436">
        <v>3047656700</v>
      </c>
      <c r="CA18" s="496" t="s">
        <v>883</v>
      </c>
      <c r="CB18" s="496" t="s">
        <v>287</v>
      </c>
      <c r="CC18" s="419">
        <v>0.60219999999999996</v>
      </c>
      <c r="CD18" s="419">
        <v>0.34050000000000002</v>
      </c>
      <c r="CE18" s="436" t="s">
        <v>287</v>
      </c>
      <c r="CF18" s="436">
        <v>2425316953.9500003</v>
      </c>
      <c r="CG18" s="419">
        <v>1</v>
      </c>
      <c r="CH18" s="419">
        <v>0</v>
      </c>
      <c r="CI18" s="419" t="s">
        <v>287</v>
      </c>
      <c r="CJ18" s="419" t="s">
        <v>287</v>
      </c>
      <c r="CK18" s="419" t="s">
        <v>287</v>
      </c>
      <c r="CL18" s="419">
        <v>1</v>
      </c>
      <c r="CM18" s="419" t="s">
        <v>287</v>
      </c>
      <c r="CN18" s="501" t="s">
        <v>287</v>
      </c>
      <c r="CO18" s="500" t="s">
        <v>287</v>
      </c>
      <c r="CP18" s="500" t="s">
        <v>287</v>
      </c>
      <c r="CQ18" s="500" t="s">
        <v>287</v>
      </c>
      <c r="CR18" s="500" t="s">
        <v>287</v>
      </c>
      <c r="CS18" s="500" t="s">
        <v>287</v>
      </c>
      <c r="CT18" s="501" t="s">
        <v>287</v>
      </c>
      <c r="CU18" s="496" t="s">
        <v>287</v>
      </c>
      <c r="CV18" s="496" t="s">
        <v>287</v>
      </c>
      <c r="CW18" s="497" t="s">
        <v>287</v>
      </c>
      <c r="CX18" s="500" t="s">
        <v>287</v>
      </c>
      <c r="CY18" s="420" t="s">
        <v>287</v>
      </c>
      <c r="CZ18" s="420" t="s">
        <v>287</v>
      </c>
      <c r="DA18" s="419">
        <v>0.998</v>
      </c>
      <c r="DB18" s="419">
        <v>1</v>
      </c>
      <c r="DC18" s="496" t="s">
        <v>1015</v>
      </c>
      <c r="DD18" s="437">
        <v>16</v>
      </c>
      <c r="DE18" s="437">
        <v>1</v>
      </c>
      <c r="DF18" s="437" t="s">
        <v>287</v>
      </c>
      <c r="DG18" s="437" t="s">
        <v>287</v>
      </c>
      <c r="DH18" s="437" t="s">
        <v>287</v>
      </c>
      <c r="DI18" s="437" t="s">
        <v>287</v>
      </c>
      <c r="DJ18" s="437" t="s">
        <v>287</v>
      </c>
      <c r="DK18" s="437" t="s">
        <v>287</v>
      </c>
      <c r="DL18" s="437" t="s">
        <v>287</v>
      </c>
      <c r="DM18" s="438">
        <v>0.34717284600000003</v>
      </c>
      <c r="DN18" s="438" t="s">
        <v>287</v>
      </c>
      <c r="DO18" s="438" t="s">
        <v>287</v>
      </c>
      <c r="DP18" s="188" t="s">
        <v>287</v>
      </c>
      <c r="DQ18" s="188" t="s">
        <v>287</v>
      </c>
      <c r="DR18" s="188" t="s">
        <v>287</v>
      </c>
      <c r="DS18" s="188" t="s">
        <v>287</v>
      </c>
      <c r="DT18" s="188" t="s">
        <v>287</v>
      </c>
      <c r="DU18" s="188" t="s">
        <v>287</v>
      </c>
    </row>
    <row r="19" spans="1:125" ht="15" customHeight="1" x14ac:dyDescent="0.35">
      <c r="A19" s="299">
        <v>45199</v>
      </c>
      <c r="B19" s="267" t="s">
        <v>295</v>
      </c>
      <c r="C19" s="267" t="s">
        <v>813</v>
      </c>
      <c r="D19" s="267" t="s">
        <v>871</v>
      </c>
      <c r="E19" s="420">
        <v>10000000</v>
      </c>
      <c r="F19" s="436" t="s">
        <v>287</v>
      </c>
      <c r="G19" s="436" t="s">
        <v>287</v>
      </c>
      <c r="H19" s="436">
        <v>32375000</v>
      </c>
      <c r="I19" s="436">
        <v>48347427.299999997</v>
      </c>
      <c r="J19" s="420" t="s">
        <v>287</v>
      </c>
      <c r="K19" s="420" t="s">
        <v>287</v>
      </c>
      <c r="L19" s="420" t="s">
        <v>287</v>
      </c>
      <c r="M19" s="496" t="s">
        <v>287</v>
      </c>
      <c r="N19" s="420" t="s">
        <v>287</v>
      </c>
      <c r="O19" s="497" t="s">
        <v>287</v>
      </c>
      <c r="P19" s="496" t="s">
        <v>305</v>
      </c>
      <c r="Q19" s="496" t="s">
        <v>874</v>
      </c>
      <c r="R19" s="497">
        <v>0</v>
      </c>
      <c r="S19" s="497">
        <v>0</v>
      </c>
      <c r="T19" s="498" t="s">
        <v>1083</v>
      </c>
      <c r="U19" s="496" t="s">
        <v>873</v>
      </c>
      <c r="V19" s="419">
        <v>0.99</v>
      </c>
      <c r="W19" s="496" t="s">
        <v>874</v>
      </c>
      <c r="X19" s="188" t="s">
        <v>996</v>
      </c>
      <c r="Y19" s="497">
        <v>0</v>
      </c>
      <c r="Z19" s="471" t="s">
        <v>1086</v>
      </c>
      <c r="AA19" s="496" t="s">
        <v>1073</v>
      </c>
      <c r="AB19" s="499">
        <v>44470</v>
      </c>
      <c r="AC19" s="496" t="s">
        <v>878</v>
      </c>
      <c r="AD19" s="499">
        <v>40935</v>
      </c>
      <c r="AE19" s="419">
        <v>0.99</v>
      </c>
      <c r="AF19" s="499">
        <v>40935</v>
      </c>
      <c r="AG19" s="496" t="s">
        <v>996</v>
      </c>
      <c r="AH19" s="499">
        <v>44470</v>
      </c>
      <c r="AI19" s="496" t="s">
        <v>997</v>
      </c>
      <c r="AJ19" s="499">
        <v>44470</v>
      </c>
      <c r="AK19" s="496" t="s">
        <v>1087</v>
      </c>
      <c r="AL19" s="499">
        <v>44470</v>
      </c>
      <c r="AM19" s="471" t="s">
        <v>1086</v>
      </c>
      <c r="AN19" s="496" t="s">
        <v>895</v>
      </c>
      <c r="AO19" s="499">
        <v>43556</v>
      </c>
      <c r="AP19" s="497">
        <v>205</v>
      </c>
      <c r="AQ19" s="496" t="s">
        <v>1014</v>
      </c>
      <c r="AR19" s="496" t="s">
        <v>1021</v>
      </c>
      <c r="AS19" s="497">
        <v>369294</v>
      </c>
      <c r="AT19" s="419">
        <v>0.99944500000000003</v>
      </c>
      <c r="AU19" s="420">
        <v>508342</v>
      </c>
      <c r="AV19" s="420">
        <v>16268.348299319729</v>
      </c>
      <c r="AW19" s="420" t="s">
        <v>287</v>
      </c>
      <c r="AX19" s="420" t="s">
        <v>287</v>
      </c>
      <c r="AY19" s="420" t="s">
        <v>287</v>
      </c>
      <c r="AZ19" s="496" t="s">
        <v>305</v>
      </c>
      <c r="BA19" s="496" t="s">
        <v>881</v>
      </c>
      <c r="BB19" s="496" t="s">
        <v>882</v>
      </c>
      <c r="BC19" s="420" t="s">
        <v>287</v>
      </c>
      <c r="BD19" s="497">
        <v>0</v>
      </c>
      <c r="BE19" s="500" t="s">
        <v>287</v>
      </c>
      <c r="BF19" s="500" t="s">
        <v>287</v>
      </c>
      <c r="BG19" s="500" t="s">
        <v>287</v>
      </c>
      <c r="BH19" s="500" t="s">
        <v>287</v>
      </c>
      <c r="BI19" s="500" t="s">
        <v>287</v>
      </c>
      <c r="BJ19" s="500" t="s">
        <v>287</v>
      </c>
      <c r="BK19" s="496" t="s">
        <v>287</v>
      </c>
      <c r="BL19" s="496" t="s">
        <v>287</v>
      </c>
      <c r="BM19" s="496" t="s">
        <v>287</v>
      </c>
      <c r="BN19" s="496" t="s">
        <v>287</v>
      </c>
      <c r="BO19" s="496" t="s">
        <v>287</v>
      </c>
      <c r="BP19" s="419" t="s">
        <v>287</v>
      </c>
      <c r="BQ19" s="419" t="s">
        <v>287</v>
      </c>
      <c r="BR19" s="419" t="s">
        <v>287</v>
      </c>
      <c r="BS19" s="419" t="s">
        <v>287</v>
      </c>
      <c r="BT19" s="436">
        <v>47291983</v>
      </c>
      <c r="BU19" s="436">
        <v>13985357</v>
      </c>
      <c r="BV19" s="436">
        <v>44815550</v>
      </c>
      <c r="BW19" s="436">
        <v>27970714</v>
      </c>
      <c r="BX19" s="436">
        <v>13107105</v>
      </c>
      <c r="BY19" s="436">
        <v>3094948683</v>
      </c>
      <c r="BZ19" s="436">
        <v>3047656700</v>
      </c>
      <c r="CA19" s="496" t="s">
        <v>883</v>
      </c>
      <c r="CB19" s="496" t="s">
        <v>287</v>
      </c>
      <c r="CC19" s="419">
        <v>0.60219999999999996</v>
      </c>
      <c r="CD19" s="419">
        <v>0.34050000000000002</v>
      </c>
      <c r="CE19" s="436" t="s">
        <v>287</v>
      </c>
      <c r="CF19" s="436">
        <v>2560916986.75</v>
      </c>
      <c r="CG19" s="419">
        <v>1</v>
      </c>
      <c r="CH19" s="419">
        <v>0</v>
      </c>
      <c r="CI19" s="436" t="s">
        <v>287</v>
      </c>
      <c r="CJ19" s="436" t="s">
        <v>287</v>
      </c>
      <c r="CK19" s="436" t="s">
        <v>287</v>
      </c>
      <c r="CL19" s="419">
        <v>1</v>
      </c>
      <c r="CM19" s="436" t="s">
        <v>287</v>
      </c>
      <c r="CN19" s="436" t="s">
        <v>287</v>
      </c>
      <c r="CO19" s="436" t="s">
        <v>287</v>
      </c>
      <c r="CP19" s="436" t="s">
        <v>287</v>
      </c>
      <c r="CQ19" s="436" t="s">
        <v>287</v>
      </c>
      <c r="CR19" s="436" t="s">
        <v>287</v>
      </c>
      <c r="CS19" s="436" t="s">
        <v>287</v>
      </c>
      <c r="CT19" s="436" t="s">
        <v>287</v>
      </c>
      <c r="CU19" s="436" t="s">
        <v>287</v>
      </c>
      <c r="CV19" s="436" t="s">
        <v>287</v>
      </c>
      <c r="CW19" s="436" t="s">
        <v>287</v>
      </c>
      <c r="CX19" s="436" t="s">
        <v>287</v>
      </c>
      <c r="CY19" s="436" t="s">
        <v>287</v>
      </c>
      <c r="CZ19" s="436" t="s">
        <v>287</v>
      </c>
      <c r="DA19" s="419">
        <v>0.998</v>
      </c>
      <c r="DB19" s="419">
        <v>1</v>
      </c>
      <c r="DC19" s="496" t="s">
        <v>1015</v>
      </c>
      <c r="DD19" s="437">
        <v>16</v>
      </c>
      <c r="DE19" s="437">
        <v>1</v>
      </c>
      <c r="DF19" s="437" t="s">
        <v>287</v>
      </c>
      <c r="DG19" s="437" t="s">
        <v>287</v>
      </c>
      <c r="DH19" s="437" t="s">
        <v>287</v>
      </c>
      <c r="DI19" s="437" t="s">
        <v>287</v>
      </c>
      <c r="DJ19" s="437" t="s">
        <v>287</v>
      </c>
      <c r="DK19" s="437" t="s">
        <v>287</v>
      </c>
      <c r="DL19" s="437" t="s">
        <v>287</v>
      </c>
      <c r="DM19" s="438">
        <v>0.36280000000000001</v>
      </c>
      <c r="DN19" s="438" t="s">
        <v>287</v>
      </c>
      <c r="DO19" s="438" t="s">
        <v>287</v>
      </c>
      <c r="DP19" s="188" t="s">
        <v>287</v>
      </c>
      <c r="DQ19" s="188" t="s">
        <v>287</v>
      </c>
      <c r="DR19" s="188" t="s">
        <v>287</v>
      </c>
      <c r="DS19" s="188" t="s">
        <v>287</v>
      </c>
      <c r="DT19" s="188" t="s">
        <v>287</v>
      </c>
      <c r="DU19" s="188" t="s">
        <v>287</v>
      </c>
    </row>
    <row r="20" spans="1:125" ht="15" customHeight="1" x14ac:dyDescent="0.35">
      <c r="A20" s="299">
        <v>45291</v>
      </c>
      <c r="B20" s="267" t="s">
        <v>295</v>
      </c>
      <c r="C20" s="267" t="s">
        <v>813</v>
      </c>
      <c r="D20" s="267" t="s">
        <v>871</v>
      </c>
      <c r="E20" s="420">
        <v>10000000</v>
      </c>
      <c r="F20" s="436" t="s">
        <v>287</v>
      </c>
      <c r="G20" s="436" t="s">
        <v>287</v>
      </c>
      <c r="H20" s="436">
        <v>30925000</v>
      </c>
      <c r="I20" s="436">
        <v>46076032.769999996</v>
      </c>
      <c r="J20" s="420" t="s">
        <v>287</v>
      </c>
      <c r="K20" s="420" t="s">
        <v>287</v>
      </c>
      <c r="L20" s="420" t="s">
        <v>287</v>
      </c>
      <c r="M20" s="496" t="s">
        <v>287</v>
      </c>
      <c r="N20" s="420" t="s">
        <v>287</v>
      </c>
      <c r="O20" s="497" t="s">
        <v>287</v>
      </c>
      <c r="P20" s="496" t="s">
        <v>305</v>
      </c>
      <c r="Q20" s="496" t="s">
        <v>1090</v>
      </c>
      <c r="R20" s="497">
        <v>0</v>
      </c>
      <c r="S20" s="497">
        <v>0</v>
      </c>
      <c r="T20" s="498" t="s">
        <v>1091</v>
      </c>
      <c r="U20" s="496" t="s">
        <v>873</v>
      </c>
      <c r="V20" s="419">
        <v>0.99</v>
      </c>
      <c r="W20" s="496" t="s">
        <v>874</v>
      </c>
      <c r="X20" s="188" t="s">
        <v>996</v>
      </c>
      <c r="Y20" s="497">
        <v>0</v>
      </c>
      <c r="Z20" s="471" t="s">
        <v>1092</v>
      </c>
      <c r="AA20" s="496" t="s">
        <v>1073</v>
      </c>
      <c r="AB20" s="499">
        <v>44470</v>
      </c>
      <c r="AC20" s="496" t="s">
        <v>878</v>
      </c>
      <c r="AD20" s="499">
        <v>40935</v>
      </c>
      <c r="AE20" s="419">
        <v>0.99</v>
      </c>
      <c r="AF20" s="499">
        <v>40935</v>
      </c>
      <c r="AG20" s="496" t="s">
        <v>996</v>
      </c>
      <c r="AH20" s="499">
        <v>44470</v>
      </c>
      <c r="AI20" s="496" t="s">
        <v>997</v>
      </c>
      <c r="AJ20" s="499">
        <v>44470</v>
      </c>
      <c r="AK20" s="496" t="s">
        <v>1087</v>
      </c>
      <c r="AL20" s="499">
        <v>44470</v>
      </c>
      <c r="AM20" s="471" t="s">
        <v>1092</v>
      </c>
      <c r="AN20" s="496" t="s">
        <v>895</v>
      </c>
      <c r="AO20" s="499">
        <v>43556</v>
      </c>
      <c r="AP20" s="497">
        <v>204</v>
      </c>
      <c r="AQ20" s="496" t="s">
        <v>1014</v>
      </c>
      <c r="AR20" s="496" t="s">
        <v>1021</v>
      </c>
      <c r="AS20" s="497">
        <v>383496</v>
      </c>
      <c r="AT20" s="419">
        <v>0.99946805181801113</v>
      </c>
      <c r="AU20" s="420">
        <v>2234400</v>
      </c>
      <c r="AV20" s="420">
        <v>24533.178438041883</v>
      </c>
      <c r="AW20" s="420" t="s">
        <v>287</v>
      </c>
      <c r="AX20" s="420" t="s">
        <v>287</v>
      </c>
      <c r="AY20" s="420" t="s">
        <v>287</v>
      </c>
      <c r="AZ20" s="496" t="s">
        <v>305</v>
      </c>
      <c r="BA20" s="496" t="s">
        <v>881</v>
      </c>
      <c r="BB20" s="496" t="s">
        <v>882</v>
      </c>
      <c r="BC20" s="420" t="s">
        <v>287</v>
      </c>
      <c r="BD20" s="497">
        <v>0</v>
      </c>
      <c r="BE20" s="500" t="s">
        <v>287</v>
      </c>
      <c r="BF20" s="500" t="s">
        <v>287</v>
      </c>
      <c r="BG20" s="500" t="s">
        <v>287</v>
      </c>
      <c r="BH20" s="500" t="s">
        <v>287</v>
      </c>
      <c r="BI20" s="500" t="s">
        <v>287</v>
      </c>
      <c r="BJ20" s="500" t="s">
        <v>287</v>
      </c>
      <c r="BK20" s="500" t="s">
        <v>287</v>
      </c>
      <c r="BL20" s="500" t="s">
        <v>287</v>
      </c>
      <c r="BM20" s="500" t="s">
        <v>287</v>
      </c>
      <c r="BN20" s="500" t="s">
        <v>287</v>
      </c>
      <c r="BO20" s="500" t="s">
        <v>287</v>
      </c>
      <c r="BP20" s="500" t="s">
        <v>287</v>
      </c>
      <c r="BQ20" s="500" t="s">
        <v>287</v>
      </c>
      <c r="BR20" s="500" t="s">
        <v>287</v>
      </c>
      <c r="BS20" s="500" t="s">
        <v>287</v>
      </c>
      <c r="BT20" s="436">
        <v>47291983</v>
      </c>
      <c r="BU20" s="436">
        <v>13985357</v>
      </c>
      <c r="BV20" s="436">
        <v>44815550</v>
      </c>
      <c r="BW20" s="436">
        <v>27970714</v>
      </c>
      <c r="BX20" s="436">
        <v>13107105</v>
      </c>
      <c r="BY20" s="436">
        <v>3094948683</v>
      </c>
      <c r="BZ20" s="436">
        <v>3047656700</v>
      </c>
      <c r="CA20" s="496" t="s">
        <v>883</v>
      </c>
      <c r="CB20" s="496" t="s">
        <v>287</v>
      </c>
      <c r="CC20" s="419">
        <v>0.60219999999999996</v>
      </c>
      <c r="CD20" s="419">
        <v>0.34050000000000002</v>
      </c>
      <c r="CE20" s="436" t="s">
        <v>287</v>
      </c>
      <c r="CF20" s="436">
        <v>2062123850.6499999</v>
      </c>
      <c r="CG20" s="419">
        <v>1</v>
      </c>
      <c r="CH20" s="419">
        <v>0</v>
      </c>
      <c r="CI20" s="436" t="s">
        <v>287</v>
      </c>
      <c r="CJ20" s="436" t="s">
        <v>287</v>
      </c>
      <c r="CK20" s="436" t="s">
        <v>287</v>
      </c>
      <c r="CL20" s="419">
        <v>1</v>
      </c>
      <c r="CM20" s="436" t="s">
        <v>287</v>
      </c>
      <c r="CN20" s="436" t="s">
        <v>287</v>
      </c>
      <c r="CO20" s="436" t="s">
        <v>287</v>
      </c>
      <c r="CP20" s="436" t="s">
        <v>287</v>
      </c>
      <c r="CQ20" s="436" t="s">
        <v>287</v>
      </c>
      <c r="CR20" s="436" t="s">
        <v>287</v>
      </c>
      <c r="CS20" s="436" t="s">
        <v>287</v>
      </c>
      <c r="CT20" s="436" t="s">
        <v>287</v>
      </c>
      <c r="CU20" s="436" t="s">
        <v>287</v>
      </c>
      <c r="CV20" s="436" t="s">
        <v>287</v>
      </c>
      <c r="CW20" s="436" t="s">
        <v>287</v>
      </c>
      <c r="CX20" s="436" t="s">
        <v>287</v>
      </c>
      <c r="CY20" s="436" t="s">
        <v>287</v>
      </c>
      <c r="CZ20" s="436" t="s">
        <v>287</v>
      </c>
      <c r="DA20" s="419">
        <v>0.998</v>
      </c>
      <c r="DB20" s="419">
        <v>1</v>
      </c>
      <c r="DC20" s="496" t="s">
        <v>1015</v>
      </c>
      <c r="DD20" s="437">
        <v>15</v>
      </c>
      <c r="DE20" s="437">
        <v>1</v>
      </c>
      <c r="DF20" s="437" t="s">
        <v>287</v>
      </c>
      <c r="DG20" s="437" t="s">
        <v>287</v>
      </c>
      <c r="DH20" s="437" t="s">
        <v>287</v>
      </c>
      <c r="DI20" s="437" t="s">
        <v>287</v>
      </c>
      <c r="DJ20" s="437" t="s">
        <v>287</v>
      </c>
      <c r="DK20" s="437" t="s">
        <v>287</v>
      </c>
      <c r="DL20" s="437" t="s">
        <v>287</v>
      </c>
      <c r="DM20" s="438">
        <v>0.37456695299999998</v>
      </c>
      <c r="DN20" s="438" t="s">
        <v>287</v>
      </c>
      <c r="DO20" s="438" t="s">
        <v>287</v>
      </c>
      <c r="DP20" s="438" t="s">
        <v>287</v>
      </c>
      <c r="DQ20" s="438" t="s">
        <v>287</v>
      </c>
      <c r="DR20" s="438" t="s">
        <v>287</v>
      </c>
      <c r="DS20" s="438" t="s">
        <v>287</v>
      </c>
      <c r="DT20" s="438" t="s">
        <v>287</v>
      </c>
      <c r="DU20" s="438" t="s">
        <v>287</v>
      </c>
    </row>
  </sheetData>
  <autoFilter ref="A1:DU4" xr:uid="{706BC75B-03BA-4FAA-8499-F755DBACDD23}"/>
  <sortState xmlns:xlrd2="http://schemas.microsoft.com/office/spreadsheetml/2017/richdata2" ref="A1:DU4">
    <sortCondition descending="1" ref="A1"/>
  </sortState>
  <phoneticPr fontId="15" type="noConversion"/>
  <hyperlinks>
    <hyperlink ref="Z15" r:id="rId1" xr:uid="{F15A90EE-6CDE-46FC-A391-98A91E5DBB0A}"/>
    <hyperlink ref="AM15" r:id="rId2" xr:uid="{0D09CB14-F227-4210-8FD2-58BE478A3DCC}"/>
    <hyperlink ref="Z16" r:id="rId3" xr:uid="{4A9BEDF0-2C89-4C15-8971-4BC0870600C9}"/>
    <hyperlink ref="AM16" r:id="rId4" xr:uid="{2097C7B2-708F-4DEA-ABFA-EC67E2637072}"/>
    <hyperlink ref="Z17" r:id="rId5" xr:uid="{0890466F-2E09-4FC9-B195-BA9155E44556}"/>
    <hyperlink ref="AM17" r:id="rId6" xr:uid="{B08B7945-564E-4F8C-A888-0172431B3D84}"/>
    <hyperlink ref="Z18" r:id="rId7" xr:uid="{ADA759C7-2568-4F91-9B85-FB809957CAA7}"/>
    <hyperlink ref="AM18" r:id="rId8" xr:uid="{83B59024-60DE-4768-A318-2444439D9577}"/>
    <hyperlink ref="Z19" r:id="rId9" xr:uid="{385D5461-3505-413B-A8FA-601A71AA7950}"/>
    <hyperlink ref="AM19" r:id="rId10" xr:uid="{AFBD14F5-97F9-4FF9-855C-F8F3393F5BDB}"/>
    <hyperlink ref="Z20" r:id="rId11" xr:uid="{54BC21DB-C93C-421F-8452-D53BADB8F374}"/>
    <hyperlink ref="AM20" r:id="rId12" xr:uid="{5879A2AE-1502-429E-B461-2D0ACA3AD88F}"/>
  </hyperlinks>
  <pageMargins left="0.7" right="0.7" top="0.75" bottom="0.75" header="0.3" footer="0.3"/>
  <pageSetup paperSize="9" orientation="portrait" r:id="rId1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39"/>
  <sheetViews>
    <sheetView zoomScaleNormal="100" workbookViewId="0">
      <pane ySplit="1" topLeftCell="A2" activePane="bottomLeft" state="frozen"/>
      <selection pane="bottomLeft" activeCell="C10" sqref="C10"/>
    </sheetView>
  </sheetViews>
  <sheetFormatPr defaultRowHeight="15" customHeight="1" x14ac:dyDescent="0.35"/>
  <cols>
    <col min="1" max="1" width="14.36328125" style="7" bestFit="1" customWidth="1"/>
    <col min="2" max="2" width="14.54296875" bestFit="1" customWidth="1"/>
    <col min="3" max="3" width="23.6328125" bestFit="1" customWidth="1"/>
    <col min="4" max="4" width="14.453125" bestFit="1" customWidth="1"/>
    <col min="5" max="5" width="11.453125" bestFit="1" customWidth="1"/>
    <col min="6" max="20" width="21.26953125" style="8" bestFit="1" customWidth="1"/>
    <col min="21" max="161" width="10.6328125" customWidth="1"/>
  </cols>
  <sheetData>
    <row r="1" spans="1:20" s="25" customFormat="1" ht="15" customHeight="1" x14ac:dyDescent="0.35">
      <c r="A1" s="299" t="s">
        <v>0</v>
      </c>
      <c r="B1" s="267" t="s">
        <v>2</v>
      </c>
      <c r="C1" s="267" t="s">
        <v>3</v>
      </c>
      <c r="D1" s="267" t="s">
        <v>5</v>
      </c>
      <c r="E1" s="267" t="s">
        <v>4</v>
      </c>
      <c r="F1" s="188" t="s">
        <v>492</v>
      </c>
      <c r="G1" s="188" t="s">
        <v>493</v>
      </c>
      <c r="H1" s="188" t="s">
        <v>494</v>
      </c>
      <c r="I1" s="188" t="s">
        <v>495</v>
      </c>
      <c r="J1" s="188" t="s">
        <v>496</v>
      </c>
      <c r="K1" s="188" t="s">
        <v>497</v>
      </c>
      <c r="L1" s="188" t="s">
        <v>498</v>
      </c>
      <c r="M1" s="188" t="s">
        <v>499</v>
      </c>
      <c r="N1" s="188" t="s">
        <v>500</v>
      </c>
      <c r="O1" s="188" t="s">
        <v>501</v>
      </c>
      <c r="P1" s="188" t="s">
        <v>502</v>
      </c>
      <c r="Q1" s="188" t="s">
        <v>503</v>
      </c>
      <c r="R1" s="188" t="s">
        <v>504</v>
      </c>
      <c r="S1" s="188" t="s">
        <v>505</v>
      </c>
      <c r="T1" s="188" t="s">
        <v>506</v>
      </c>
    </row>
    <row r="2" spans="1:20" ht="15" customHeight="1" x14ac:dyDescent="0.35">
      <c r="A2" s="299">
        <v>43646</v>
      </c>
      <c r="B2" s="267" t="s">
        <v>295</v>
      </c>
      <c r="C2" s="267" t="s">
        <v>813</v>
      </c>
      <c r="D2" s="300" t="s">
        <v>310</v>
      </c>
      <c r="E2" s="267" t="s">
        <v>871</v>
      </c>
      <c r="F2" s="420" t="s">
        <v>287</v>
      </c>
      <c r="G2" s="420" t="s">
        <v>287</v>
      </c>
      <c r="H2" s="420" t="s">
        <v>287</v>
      </c>
      <c r="I2" s="420" t="s">
        <v>287</v>
      </c>
      <c r="J2" s="420" t="s">
        <v>287</v>
      </c>
      <c r="K2" s="420" t="s">
        <v>287</v>
      </c>
      <c r="L2" s="420" t="s">
        <v>287</v>
      </c>
      <c r="M2" s="420" t="s">
        <v>287</v>
      </c>
      <c r="N2" s="420" t="s">
        <v>287</v>
      </c>
      <c r="O2" s="420" t="s">
        <v>287</v>
      </c>
      <c r="P2" s="420" t="s">
        <v>287</v>
      </c>
      <c r="Q2" s="420" t="s">
        <v>287</v>
      </c>
      <c r="R2" s="420" t="s">
        <v>287</v>
      </c>
      <c r="S2" s="420" t="s">
        <v>287</v>
      </c>
      <c r="T2" s="420" t="s">
        <v>287</v>
      </c>
    </row>
    <row r="3" spans="1:20" ht="15" customHeight="1" x14ac:dyDescent="0.35">
      <c r="A3" s="299">
        <v>43646</v>
      </c>
      <c r="B3" s="267" t="s">
        <v>295</v>
      </c>
      <c r="C3" s="267" t="s">
        <v>813</v>
      </c>
      <c r="D3" s="300" t="s">
        <v>311</v>
      </c>
      <c r="E3" s="267" t="s">
        <v>871</v>
      </c>
      <c r="F3" s="421"/>
      <c r="G3" s="421"/>
      <c r="H3" s="421"/>
      <c r="I3" s="421"/>
      <c r="J3" s="421"/>
      <c r="K3" s="421"/>
      <c r="L3" s="421"/>
      <c r="M3" s="421"/>
      <c r="N3" s="421"/>
      <c r="O3" s="421"/>
      <c r="P3" s="421"/>
      <c r="Q3" s="421"/>
      <c r="R3" s="421"/>
      <c r="S3" s="421"/>
      <c r="T3" s="421"/>
    </row>
    <row r="4" spans="1:20" ht="15" customHeight="1" x14ac:dyDescent="0.35">
      <c r="A4" s="502">
        <v>43738</v>
      </c>
      <c r="B4" s="267" t="s">
        <v>295</v>
      </c>
      <c r="C4" s="267" t="s">
        <v>813</v>
      </c>
      <c r="D4" s="300" t="s">
        <v>310</v>
      </c>
      <c r="E4" s="267" t="s">
        <v>871</v>
      </c>
      <c r="F4" s="420" t="s">
        <v>287</v>
      </c>
      <c r="G4" s="420" t="s">
        <v>287</v>
      </c>
      <c r="H4" s="420" t="s">
        <v>287</v>
      </c>
      <c r="I4" s="420" t="s">
        <v>287</v>
      </c>
      <c r="J4" s="420" t="s">
        <v>287</v>
      </c>
      <c r="K4" s="420" t="s">
        <v>287</v>
      </c>
      <c r="L4" s="420" t="s">
        <v>287</v>
      </c>
      <c r="M4" s="420" t="s">
        <v>287</v>
      </c>
      <c r="N4" s="420" t="s">
        <v>287</v>
      </c>
      <c r="O4" s="420" t="s">
        <v>287</v>
      </c>
      <c r="P4" s="420" t="s">
        <v>287</v>
      </c>
      <c r="Q4" s="420" t="s">
        <v>287</v>
      </c>
      <c r="R4" s="420" t="s">
        <v>287</v>
      </c>
      <c r="S4" s="420" t="s">
        <v>287</v>
      </c>
      <c r="T4" s="420" t="s">
        <v>287</v>
      </c>
    </row>
    <row r="5" spans="1:20" ht="15" customHeight="1" x14ac:dyDescent="0.35">
      <c r="A5" s="502">
        <v>43738</v>
      </c>
      <c r="B5" s="267" t="s">
        <v>295</v>
      </c>
      <c r="C5" s="267" t="s">
        <v>813</v>
      </c>
      <c r="D5" s="300" t="s">
        <v>311</v>
      </c>
      <c r="E5" s="267" t="s">
        <v>871</v>
      </c>
      <c r="F5" s="421"/>
      <c r="G5" s="421"/>
      <c r="H5" s="421"/>
      <c r="I5" s="421"/>
      <c r="J5" s="421"/>
      <c r="K5" s="421"/>
      <c r="L5" s="421"/>
      <c r="M5" s="421"/>
      <c r="N5" s="421"/>
      <c r="O5" s="421"/>
      <c r="P5" s="421"/>
      <c r="Q5" s="421"/>
      <c r="R5" s="421"/>
      <c r="S5" s="421"/>
      <c r="T5" s="421"/>
    </row>
    <row r="6" spans="1:20" ht="15" customHeight="1" x14ac:dyDescent="0.35">
      <c r="A6" s="299">
        <v>43830</v>
      </c>
      <c r="B6" s="267" t="s">
        <v>295</v>
      </c>
      <c r="C6" s="267" t="s">
        <v>813</v>
      </c>
      <c r="D6" s="300" t="s">
        <v>310</v>
      </c>
      <c r="E6" s="267" t="s">
        <v>871</v>
      </c>
      <c r="F6" s="420" t="s">
        <v>287</v>
      </c>
      <c r="G6" s="420" t="s">
        <v>287</v>
      </c>
      <c r="H6" s="420" t="s">
        <v>287</v>
      </c>
      <c r="I6" s="420" t="s">
        <v>287</v>
      </c>
      <c r="J6" s="420" t="s">
        <v>287</v>
      </c>
      <c r="K6" s="420" t="s">
        <v>287</v>
      </c>
      <c r="L6" s="420" t="s">
        <v>287</v>
      </c>
      <c r="M6" s="420" t="s">
        <v>287</v>
      </c>
      <c r="N6" s="420" t="s">
        <v>287</v>
      </c>
      <c r="O6" s="420" t="s">
        <v>287</v>
      </c>
      <c r="P6" s="420" t="s">
        <v>287</v>
      </c>
      <c r="Q6" s="420" t="s">
        <v>287</v>
      </c>
      <c r="R6" s="420" t="s">
        <v>287</v>
      </c>
      <c r="S6" s="420" t="s">
        <v>287</v>
      </c>
      <c r="T6" s="420" t="s">
        <v>287</v>
      </c>
    </row>
    <row r="7" spans="1:20" ht="15" customHeight="1" x14ac:dyDescent="0.35">
      <c r="A7" s="299">
        <v>43830</v>
      </c>
      <c r="B7" s="267" t="s">
        <v>295</v>
      </c>
      <c r="C7" s="267" t="s">
        <v>813</v>
      </c>
      <c r="D7" s="300" t="s">
        <v>311</v>
      </c>
      <c r="E7" s="267" t="s">
        <v>871</v>
      </c>
      <c r="F7" s="421"/>
      <c r="G7" s="421"/>
      <c r="H7" s="421"/>
      <c r="I7" s="421"/>
      <c r="J7" s="421"/>
      <c r="K7" s="421"/>
      <c r="L7" s="421"/>
      <c r="M7" s="421"/>
      <c r="N7" s="421"/>
      <c r="O7" s="421"/>
      <c r="P7" s="421"/>
      <c r="Q7" s="421"/>
      <c r="R7" s="421"/>
      <c r="S7" s="421"/>
      <c r="T7" s="421"/>
    </row>
    <row r="8" spans="1:20" ht="15" customHeight="1" x14ac:dyDescent="0.35">
      <c r="A8" s="502">
        <v>43921</v>
      </c>
      <c r="B8" s="267" t="s">
        <v>295</v>
      </c>
      <c r="C8" s="267" t="s">
        <v>813</v>
      </c>
      <c r="D8" s="300" t="s">
        <v>310</v>
      </c>
      <c r="E8" s="267" t="s">
        <v>871</v>
      </c>
      <c r="F8" s="420" t="s">
        <v>287</v>
      </c>
      <c r="G8" s="420" t="s">
        <v>287</v>
      </c>
      <c r="H8" s="420" t="s">
        <v>287</v>
      </c>
      <c r="I8" s="420" t="s">
        <v>287</v>
      </c>
      <c r="J8" s="420" t="s">
        <v>287</v>
      </c>
      <c r="K8" s="420" t="s">
        <v>287</v>
      </c>
      <c r="L8" s="420" t="s">
        <v>287</v>
      </c>
      <c r="M8" s="420" t="s">
        <v>287</v>
      </c>
      <c r="N8" s="420" t="s">
        <v>287</v>
      </c>
      <c r="O8" s="420" t="s">
        <v>287</v>
      </c>
      <c r="P8" s="420" t="s">
        <v>287</v>
      </c>
      <c r="Q8" s="420" t="s">
        <v>287</v>
      </c>
      <c r="R8" s="420" t="s">
        <v>287</v>
      </c>
      <c r="S8" s="420" t="s">
        <v>287</v>
      </c>
      <c r="T8" s="420" t="s">
        <v>287</v>
      </c>
    </row>
    <row r="9" spans="1:20" ht="15" customHeight="1" x14ac:dyDescent="0.35">
      <c r="A9" s="502">
        <v>43921</v>
      </c>
      <c r="B9" s="267" t="s">
        <v>295</v>
      </c>
      <c r="C9" s="267" t="s">
        <v>813</v>
      </c>
      <c r="D9" s="300" t="s">
        <v>311</v>
      </c>
      <c r="E9" s="267" t="s">
        <v>871</v>
      </c>
      <c r="F9" s="421"/>
      <c r="G9" s="421"/>
      <c r="H9" s="421"/>
      <c r="I9" s="421"/>
      <c r="J9" s="421"/>
      <c r="K9" s="421"/>
      <c r="L9" s="421"/>
      <c r="M9" s="421"/>
      <c r="N9" s="421"/>
      <c r="O9" s="421"/>
      <c r="P9" s="421"/>
      <c r="Q9" s="421"/>
      <c r="R9" s="421"/>
      <c r="S9" s="421"/>
      <c r="T9" s="421"/>
    </row>
    <row r="10" spans="1:20" ht="15" customHeight="1" x14ac:dyDescent="0.35">
      <c r="A10" s="299">
        <v>44012</v>
      </c>
      <c r="B10" s="267" t="s">
        <v>295</v>
      </c>
      <c r="C10" s="267" t="s">
        <v>813</v>
      </c>
      <c r="D10" s="300" t="s">
        <v>310</v>
      </c>
      <c r="E10" s="267" t="s">
        <v>871</v>
      </c>
      <c r="F10" s="420" t="s">
        <v>287</v>
      </c>
      <c r="G10" s="420" t="s">
        <v>287</v>
      </c>
      <c r="H10" s="420" t="s">
        <v>287</v>
      </c>
      <c r="I10" s="420" t="s">
        <v>287</v>
      </c>
      <c r="J10" s="420" t="s">
        <v>287</v>
      </c>
      <c r="K10" s="420" t="s">
        <v>287</v>
      </c>
      <c r="L10" s="420" t="s">
        <v>287</v>
      </c>
      <c r="M10" s="420" t="s">
        <v>287</v>
      </c>
      <c r="N10" s="420" t="s">
        <v>287</v>
      </c>
      <c r="O10" s="420" t="s">
        <v>287</v>
      </c>
      <c r="P10" s="420" t="s">
        <v>287</v>
      </c>
      <c r="Q10" s="420" t="s">
        <v>287</v>
      </c>
      <c r="R10" s="420" t="s">
        <v>287</v>
      </c>
      <c r="S10" s="420" t="s">
        <v>287</v>
      </c>
      <c r="T10" s="420" t="s">
        <v>287</v>
      </c>
    </row>
    <row r="11" spans="1:20" ht="15" customHeight="1" x14ac:dyDescent="0.35">
      <c r="A11" s="299">
        <v>44012</v>
      </c>
      <c r="B11" s="267" t="s">
        <v>295</v>
      </c>
      <c r="C11" s="267" t="s">
        <v>813</v>
      </c>
      <c r="D11" s="300" t="s">
        <v>311</v>
      </c>
      <c r="E11" s="267" t="s">
        <v>871</v>
      </c>
      <c r="F11" s="421"/>
      <c r="G11" s="421"/>
      <c r="H11" s="421"/>
      <c r="I11" s="421"/>
      <c r="J11" s="421"/>
      <c r="K11" s="421"/>
      <c r="L11" s="421"/>
      <c r="M11" s="421"/>
      <c r="N11" s="421"/>
      <c r="O11" s="421"/>
      <c r="P11" s="421"/>
      <c r="Q11" s="421"/>
      <c r="R11" s="421"/>
      <c r="S11" s="421"/>
      <c r="T11" s="421"/>
    </row>
    <row r="12" spans="1:20" ht="15" customHeight="1" x14ac:dyDescent="0.35">
      <c r="A12" s="502">
        <v>44104</v>
      </c>
      <c r="B12" s="267" t="s">
        <v>295</v>
      </c>
      <c r="C12" s="267" t="s">
        <v>813</v>
      </c>
      <c r="D12" s="300" t="s">
        <v>310</v>
      </c>
      <c r="E12" s="267" t="s">
        <v>871</v>
      </c>
      <c r="F12" s="420" t="s">
        <v>287</v>
      </c>
      <c r="G12" s="420" t="s">
        <v>287</v>
      </c>
      <c r="H12" s="420" t="s">
        <v>287</v>
      </c>
      <c r="I12" s="420" t="s">
        <v>287</v>
      </c>
      <c r="J12" s="420" t="s">
        <v>287</v>
      </c>
      <c r="K12" s="420" t="s">
        <v>287</v>
      </c>
      <c r="L12" s="420" t="s">
        <v>287</v>
      </c>
      <c r="M12" s="420" t="s">
        <v>287</v>
      </c>
      <c r="N12" s="420" t="s">
        <v>287</v>
      </c>
      <c r="O12" s="420" t="s">
        <v>287</v>
      </c>
      <c r="P12" s="420" t="s">
        <v>287</v>
      </c>
      <c r="Q12" s="420" t="s">
        <v>287</v>
      </c>
      <c r="R12" s="420" t="s">
        <v>287</v>
      </c>
      <c r="S12" s="420" t="s">
        <v>287</v>
      </c>
      <c r="T12" s="420" t="s">
        <v>287</v>
      </c>
    </row>
    <row r="13" spans="1:20" ht="15" customHeight="1" x14ac:dyDescent="0.35">
      <c r="A13" s="502">
        <v>44104</v>
      </c>
      <c r="B13" s="267" t="s">
        <v>295</v>
      </c>
      <c r="C13" s="267" t="s">
        <v>813</v>
      </c>
      <c r="D13" s="300" t="s">
        <v>311</v>
      </c>
      <c r="E13" s="267" t="s">
        <v>871</v>
      </c>
      <c r="F13" s="421"/>
      <c r="G13" s="421"/>
      <c r="H13" s="421"/>
      <c r="I13" s="421"/>
      <c r="J13" s="421"/>
      <c r="K13" s="421"/>
      <c r="L13" s="421"/>
      <c r="M13" s="421"/>
      <c r="N13" s="421"/>
      <c r="O13" s="421"/>
      <c r="P13" s="421"/>
      <c r="Q13" s="421"/>
      <c r="R13" s="421"/>
      <c r="S13" s="421"/>
      <c r="T13" s="421"/>
    </row>
    <row r="14" spans="1:20" ht="15" customHeight="1" x14ac:dyDescent="0.35">
      <c r="A14" s="299">
        <v>44196</v>
      </c>
      <c r="B14" s="267" t="s">
        <v>295</v>
      </c>
      <c r="C14" s="267" t="s">
        <v>813</v>
      </c>
      <c r="D14" s="300" t="s">
        <v>310</v>
      </c>
      <c r="E14" s="267" t="s">
        <v>871</v>
      </c>
      <c r="F14" s="420" t="s">
        <v>287</v>
      </c>
      <c r="G14" s="420" t="s">
        <v>287</v>
      </c>
      <c r="H14" s="420" t="s">
        <v>287</v>
      </c>
      <c r="I14" s="420" t="s">
        <v>287</v>
      </c>
      <c r="J14" s="420" t="s">
        <v>287</v>
      </c>
      <c r="K14" s="420" t="s">
        <v>287</v>
      </c>
      <c r="L14" s="420" t="s">
        <v>287</v>
      </c>
      <c r="M14" s="420" t="s">
        <v>287</v>
      </c>
      <c r="N14" s="420" t="s">
        <v>287</v>
      </c>
      <c r="O14" s="420" t="s">
        <v>287</v>
      </c>
      <c r="P14" s="420" t="s">
        <v>287</v>
      </c>
      <c r="Q14" s="420" t="s">
        <v>287</v>
      </c>
      <c r="R14" s="420" t="s">
        <v>287</v>
      </c>
      <c r="S14" s="420" t="s">
        <v>287</v>
      </c>
      <c r="T14" s="420" t="s">
        <v>287</v>
      </c>
    </row>
    <row r="15" spans="1:20" ht="15" customHeight="1" x14ac:dyDescent="0.35">
      <c r="A15" s="299">
        <v>44196</v>
      </c>
      <c r="B15" s="267" t="s">
        <v>295</v>
      </c>
      <c r="C15" s="267" t="s">
        <v>813</v>
      </c>
      <c r="D15" s="300" t="s">
        <v>311</v>
      </c>
      <c r="E15" s="267" t="s">
        <v>871</v>
      </c>
      <c r="F15" s="421"/>
      <c r="G15" s="421"/>
      <c r="H15" s="421"/>
      <c r="I15" s="421"/>
      <c r="J15" s="421"/>
      <c r="K15" s="421"/>
      <c r="L15" s="421"/>
      <c r="M15" s="421"/>
      <c r="N15" s="421"/>
      <c r="O15" s="421"/>
      <c r="P15" s="421"/>
      <c r="Q15" s="421"/>
      <c r="R15" s="421"/>
      <c r="S15" s="421"/>
      <c r="T15" s="421"/>
    </row>
    <row r="16" spans="1:20" ht="15" customHeight="1" x14ac:dyDescent="0.35">
      <c r="A16" s="502">
        <v>44286</v>
      </c>
      <c r="B16" s="267" t="s">
        <v>295</v>
      </c>
      <c r="C16" s="267" t="s">
        <v>813</v>
      </c>
      <c r="D16" s="300" t="s">
        <v>310</v>
      </c>
      <c r="E16" s="267" t="s">
        <v>871</v>
      </c>
      <c r="F16" s="420" t="s">
        <v>287</v>
      </c>
      <c r="G16" s="420" t="s">
        <v>287</v>
      </c>
      <c r="H16" s="420" t="s">
        <v>287</v>
      </c>
      <c r="I16" s="420" t="s">
        <v>287</v>
      </c>
      <c r="J16" s="420" t="s">
        <v>287</v>
      </c>
      <c r="K16" s="420" t="s">
        <v>287</v>
      </c>
      <c r="L16" s="420" t="s">
        <v>287</v>
      </c>
      <c r="M16" s="420" t="s">
        <v>287</v>
      </c>
      <c r="N16" s="420" t="s">
        <v>287</v>
      </c>
      <c r="O16" s="420" t="s">
        <v>287</v>
      </c>
      <c r="P16" s="420" t="s">
        <v>287</v>
      </c>
      <c r="Q16" s="420" t="s">
        <v>287</v>
      </c>
      <c r="R16" s="420" t="s">
        <v>287</v>
      </c>
      <c r="S16" s="420" t="s">
        <v>287</v>
      </c>
      <c r="T16" s="420" t="s">
        <v>287</v>
      </c>
    </row>
    <row r="17" spans="1:20" ht="15" customHeight="1" x14ac:dyDescent="0.35">
      <c r="A17" s="502">
        <v>44286</v>
      </c>
      <c r="B17" s="267" t="s">
        <v>295</v>
      </c>
      <c r="C17" s="267" t="s">
        <v>813</v>
      </c>
      <c r="D17" s="300" t="s">
        <v>311</v>
      </c>
      <c r="E17" s="267" t="s">
        <v>871</v>
      </c>
      <c r="F17" s="421"/>
      <c r="G17" s="421"/>
      <c r="H17" s="421"/>
      <c r="I17" s="421"/>
      <c r="J17" s="421"/>
      <c r="K17" s="421"/>
      <c r="L17" s="421"/>
      <c r="M17" s="421"/>
      <c r="N17" s="421"/>
      <c r="O17" s="421"/>
      <c r="P17" s="421"/>
      <c r="Q17" s="421"/>
      <c r="R17" s="421"/>
      <c r="S17" s="421"/>
      <c r="T17" s="421"/>
    </row>
    <row r="18" spans="1:20" ht="15" customHeight="1" x14ac:dyDescent="0.35">
      <c r="A18" s="299">
        <v>44377</v>
      </c>
      <c r="B18" s="267" t="s">
        <v>295</v>
      </c>
      <c r="C18" s="267" t="s">
        <v>813</v>
      </c>
      <c r="D18" s="300" t="s">
        <v>310</v>
      </c>
      <c r="E18" s="267" t="s">
        <v>871</v>
      </c>
      <c r="F18" s="420" t="s">
        <v>287</v>
      </c>
      <c r="G18" s="420" t="s">
        <v>287</v>
      </c>
      <c r="H18" s="420" t="s">
        <v>287</v>
      </c>
      <c r="I18" s="420" t="s">
        <v>287</v>
      </c>
      <c r="J18" s="420" t="s">
        <v>287</v>
      </c>
      <c r="K18" s="420" t="s">
        <v>287</v>
      </c>
      <c r="L18" s="420" t="s">
        <v>287</v>
      </c>
      <c r="M18" s="420" t="s">
        <v>287</v>
      </c>
      <c r="N18" s="420" t="s">
        <v>287</v>
      </c>
      <c r="O18" s="420" t="s">
        <v>287</v>
      </c>
      <c r="P18" s="420" t="s">
        <v>287</v>
      </c>
      <c r="Q18" s="420" t="s">
        <v>287</v>
      </c>
      <c r="R18" s="420" t="s">
        <v>287</v>
      </c>
      <c r="S18" s="420" t="s">
        <v>287</v>
      </c>
      <c r="T18" s="420" t="s">
        <v>287</v>
      </c>
    </row>
    <row r="19" spans="1:20" ht="15" customHeight="1" x14ac:dyDescent="0.35">
      <c r="A19" s="299">
        <v>44377</v>
      </c>
      <c r="B19" s="267" t="s">
        <v>295</v>
      </c>
      <c r="C19" s="267" t="s">
        <v>813</v>
      </c>
      <c r="D19" s="300" t="s">
        <v>311</v>
      </c>
      <c r="E19" s="267" t="s">
        <v>871</v>
      </c>
      <c r="F19" s="421"/>
      <c r="G19" s="421"/>
      <c r="H19" s="421"/>
      <c r="I19" s="421"/>
      <c r="J19" s="421"/>
      <c r="K19" s="421"/>
      <c r="L19" s="421"/>
      <c r="M19" s="421"/>
      <c r="N19" s="421"/>
      <c r="O19" s="421"/>
      <c r="P19" s="421"/>
      <c r="Q19" s="421"/>
      <c r="R19" s="421"/>
      <c r="S19" s="421"/>
      <c r="T19" s="421"/>
    </row>
    <row r="20" spans="1:20" ht="15" customHeight="1" x14ac:dyDescent="0.35">
      <c r="A20" s="502">
        <v>44469</v>
      </c>
      <c r="B20" s="267" t="s">
        <v>295</v>
      </c>
      <c r="C20" s="267" t="s">
        <v>813</v>
      </c>
      <c r="D20" s="300" t="s">
        <v>310</v>
      </c>
      <c r="E20" s="267" t="s">
        <v>871</v>
      </c>
      <c r="F20" s="420" t="s">
        <v>287</v>
      </c>
      <c r="G20" s="420" t="s">
        <v>287</v>
      </c>
      <c r="H20" s="420" t="s">
        <v>287</v>
      </c>
      <c r="I20" s="420" t="s">
        <v>287</v>
      </c>
      <c r="J20" s="420" t="s">
        <v>287</v>
      </c>
      <c r="K20" s="420" t="s">
        <v>287</v>
      </c>
      <c r="L20" s="420" t="s">
        <v>287</v>
      </c>
      <c r="M20" s="420" t="s">
        <v>287</v>
      </c>
      <c r="N20" s="420" t="s">
        <v>287</v>
      </c>
      <c r="O20" s="420" t="s">
        <v>287</v>
      </c>
      <c r="P20" s="420" t="s">
        <v>287</v>
      </c>
      <c r="Q20" s="420" t="s">
        <v>287</v>
      </c>
      <c r="R20" s="420" t="s">
        <v>287</v>
      </c>
      <c r="S20" s="420" t="s">
        <v>287</v>
      </c>
      <c r="T20" s="420" t="s">
        <v>287</v>
      </c>
    </row>
    <row r="21" spans="1:20" ht="15" customHeight="1" x14ac:dyDescent="0.35">
      <c r="A21" s="502">
        <v>44469</v>
      </c>
      <c r="B21" s="267" t="s">
        <v>295</v>
      </c>
      <c r="C21" s="267" t="s">
        <v>813</v>
      </c>
      <c r="D21" s="300" t="s">
        <v>311</v>
      </c>
      <c r="E21" s="267" t="s">
        <v>871</v>
      </c>
      <c r="F21" s="421"/>
      <c r="G21" s="421"/>
      <c r="H21" s="421"/>
      <c r="I21" s="421"/>
      <c r="J21" s="421"/>
      <c r="K21" s="421"/>
      <c r="L21" s="421"/>
      <c r="M21" s="421"/>
      <c r="N21" s="421"/>
      <c r="O21" s="421"/>
      <c r="P21" s="421"/>
      <c r="Q21" s="421"/>
      <c r="R21" s="421"/>
      <c r="S21" s="421"/>
      <c r="T21" s="421"/>
    </row>
    <row r="22" spans="1:20" ht="15" customHeight="1" x14ac:dyDescent="0.35">
      <c r="A22" s="299">
        <v>44561</v>
      </c>
      <c r="B22" s="267" t="s">
        <v>295</v>
      </c>
      <c r="C22" s="267" t="s">
        <v>813</v>
      </c>
      <c r="D22" s="300" t="s">
        <v>310</v>
      </c>
      <c r="E22" s="267" t="s">
        <v>871</v>
      </c>
      <c r="F22" s="420" t="s">
        <v>287</v>
      </c>
      <c r="G22" s="420" t="s">
        <v>287</v>
      </c>
      <c r="H22" s="420" t="s">
        <v>287</v>
      </c>
      <c r="I22" s="420" t="s">
        <v>287</v>
      </c>
      <c r="J22" s="420" t="s">
        <v>287</v>
      </c>
      <c r="K22" s="420" t="s">
        <v>287</v>
      </c>
      <c r="L22" s="420" t="s">
        <v>287</v>
      </c>
      <c r="M22" s="420" t="s">
        <v>287</v>
      </c>
      <c r="N22" s="420" t="s">
        <v>287</v>
      </c>
      <c r="O22" s="420" t="s">
        <v>287</v>
      </c>
      <c r="P22" s="420" t="s">
        <v>287</v>
      </c>
      <c r="Q22" s="420" t="s">
        <v>287</v>
      </c>
      <c r="R22" s="420" t="s">
        <v>287</v>
      </c>
      <c r="S22" s="420" t="s">
        <v>287</v>
      </c>
      <c r="T22" s="420" t="s">
        <v>287</v>
      </c>
    </row>
    <row r="23" spans="1:20" ht="15" customHeight="1" x14ac:dyDescent="0.35">
      <c r="A23" s="299">
        <v>44561</v>
      </c>
      <c r="B23" s="267" t="s">
        <v>295</v>
      </c>
      <c r="C23" s="267" t="s">
        <v>813</v>
      </c>
      <c r="D23" s="300" t="s">
        <v>311</v>
      </c>
      <c r="E23" s="267" t="s">
        <v>871</v>
      </c>
      <c r="F23" s="421"/>
      <c r="G23" s="421"/>
      <c r="H23" s="421"/>
      <c r="I23" s="421"/>
      <c r="J23" s="421"/>
      <c r="K23" s="421"/>
      <c r="L23" s="421"/>
      <c r="M23" s="421"/>
      <c r="N23" s="421"/>
      <c r="O23" s="421"/>
      <c r="P23" s="421"/>
      <c r="Q23" s="421"/>
      <c r="R23" s="421"/>
      <c r="S23" s="421"/>
      <c r="T23" s="421"/>
    </row>
    <row r="24" spans="1:20" ht="15" customHeight="1" x14ac:dyDescent="0.35">
      <c r="A24" s="502">
        <v>44651</v>
      </c>
      <c r="B24" s="267" t="s">
        <v>295</v>
      </c>
      <c r="C24" s="267" t="s">
        <v>813</v>
      </c>
      <c r="D24" s="300" t="s">
        <v>310</v>
      </c>
      <c r="E24" s="267" t="s">
        <v>871</v>
      </c>
      <c r="F24" s="420" t="s">
        <v>287</v>
      </c>
      <c r="G24" s="420" t="s">
        <v>287</v>
      </c>
      <c r="H24" s="420" t="s">
        <v>287</v>
      </c>
      <c r="I24" s="420">
        <v>4901495528.9400005</v>
      </c>
      <c r="J24" s="420" t="s">
        <v>287</v>
      </c>
      <c r="K24" s="420" t="s">
        <v>287</v>
      </c>
      <c r="L24" s="420" t="s">
        <v>287</v>
      </c>
      <c r="M24" s="420" t="s">
        <v>287</v>
      </c>
      <c r="N24" s="420" t="s">
        <v>287</v>
      </c>
      <c r="O24" s="420" t="s">
        <v>287</v>
      </c>
      <c r="P24" s="420" t="s">
        <v>287</v>
      </c>
      <c r="Q24" s="420" t="s">
        <v>287</v>
      </c>
      <c r="R24" s="420" t="s">
        <v>287</v>
      </c>
      <c r="S24" s="420" t="s">
        <v>287</v>
      </c>
      <c r="T24" s="420">
        <v>44134857.93</v>
      </c>
    </row>
    <row r="25" spans="1:20" ht="15" customHeight="1" x14ac:dyDescent="0.35">
      <c r="A25" s="502">
        <v>44651</v>
      </c>
      <c r="B25" s="267" t="s">
        <v>295</v>
      </c>
      <c r="C25" s="267" t="s">
        <v>813</v>
      </c>
      <c r="D25" s="300" t="s">
        <v>311</v>
      </c>
      <c r="E25" s="267" t="s">
        <v>871</v>
      </c>
      <c r="F25" s="416" t="s">
        <v>287</v>
      </c>
      <c r="G25" s="416" t="s">
        <v>287</v>
      </c>
      <c r="H25" s="420" t="s">
        <v>287</v>
      </c>
      <c r="I25" s="420">
        <v>4901495528.9400005</v>
      </c>
      <c r="J25" s="416" t="s">
        <v>287</v>
      </c>
      <c r="K25" s="416" t="s">
        <v>287</v>
      </c>
      <c r="L25" s="416" t="s">
        <v>287</v>
      </c>
      <c r="M25" s="416" t="s">
        <v>287</v>
      </c>
      <c r="N25" s="416" t="s">
        <v>287</v>
      </c>
      <c r="O25" s="416" t="s">
        <v>287</v>
      </c>
      <c r="P25" s="416" t="s">
        <v>287</v>
      </c>
      <c r="Q25" s="416" t="s">
        <v>287</v>
      </c>
      <c r="R25" s="416" t="s">
        <v>287</v>
      </c>
      <c r="S25" s="416" t="s">
        <v>287</v>
      </c>
      <c r="T25" s="420">
        <v>44134857.93</v>
      </c>
    </row>
    <row r="26" spans="1:20" ht="15" customHeight="1" x14ac:dyDescent="0.35">
      <c r="A26" s="299">
        <v>44742</v>
      </c>
      <c r="B26" s="267" t="s">
        <v>295</v>
      </c>
      <c r="C26" s="267" t="s">
        <v>813</v>
      </c>
      <c r="D26" s="300" t="s">
        <v>310</v>
      </c>
      <c r="E26" s="267" t="s">
        <v>871</v>
      </c>
      <c r="F26" s="420" t="s">
        <v>287</v>
      </c>
      <c r="G26" s="420" t="s">
        <v>287</v>
      </c>
      <c r="H26" s="420" t="s">
        <v>287</v>
      </c>
      <c r="I26" s="420">
        <v>4303959366.1899996</v>
      </c>
      <c r="J26" s="420" t="s">
        <v>287</v>
      </c>
      <c r="K26" s="420" t="s">
        <v>287</v>
      </c>
      <c r="L26" s="420" t="s">
        <v>287</v>
      </c>
      <c r="M26" s="420" t="s">
        <v>287</v>
      </c>
      <c r="N26" s="420" t="s">
        <v>287</v>
      </c>
      <c r="O26" s="420" t="s">
        <v>287</v>
      </c>
      <c r="P26" s="420" t="s">
        <v>287</v>
      </c>
      <c r="Q26" s="420" t="s">
        <v>287</v>
      </c>
      <c r="R26" s="420" t="s">
        <v>287</v>
      </c>
      <c r="S26" s="420" t="s">
        <v>287</v>
      </c>
      <c r="T26" s="420">
        <v>44299821.090000004</v>
      </c>
    </row>
    <row r="27" spans="1:20" ht="15" customHeight="1" x14ac:dyDescent="0.35">
      <c r="A27" s="299">
        <v>44742</v>
      </c>
      <c r="B27" s="267" t="s">
        <v>295</v>
      </c>
      <c r="C27" s="267" t="s">
        <v>813</v>
      </c>
      <c r="D27" s="300" t="s">
        <v>311</v>
      </c>
      <c r="E27" s="267" t="s">
        <v>871</v>
      </c>
      <c r="F27" s="416" t="s">
        <v>287</v>
      </c>
      <c r="G27" s="416" t="s">
        <v>287</v>
      </c>
      <c r="H27" s="416" t="s">
        <v>287</v>
      </c>
      <c r="I27" s="461">
        <v>4303959366.1899996</v>
      </c>
      <c r="J27" s="416" t="s">
        <v>287</v>
      </c>
      <c r="K27" s="416" t="s">
        <v>287</v>
      </c>
      <c r="L27" s="416" t="s">
        <v>287</v>
      </c>
      <c r="M27" s="416" t="s">
        <v>287</v>
      </c>
      <c r="N27" s="416" t="s">
        <v>287</v>
      </c>
      <c r="O27" s="416" t="s">
        <v>287</v>
      </c>
      <c r="P27" s="416" t="s">
        <v>287</v>
      </c>
      <c r="Q27" s="416" t="s">
        <v>287</v>
      </c>
      <c r="R27" s="416" t="s">
        <v>287</v>
      </c>
      <c r="S27" s="416" t="s">
        <v>287</v>
      </c>
      <c r="T27" s="461">
        <v>44299821.090000004</v>
      </c>
    </row>
    <row r="28" spans="1:20" ht="15" customHeight="1" x14ac:dyDescent="0.35">
      <c r="A28" s="502">
        <v>44834</v>
      </c>
      <c r="B28" s="267" t="s">
        <v>295</v>
      </c>
      <c r="C28" s="267" t="s">
        <v>813</v>
      </c>
      <c r="D28" s="300" t="s">
        <v>310</v>
      </c>
      <c r="E28" s="267" t="s">
        <v>871</v>
      </c>
      <c r="F28" s="420" t="s">
        <v>287</v>
      </c>
      <c r="G28" s="420" t="s">
        <v>287</v>
      </c>
      <c r="H28" s="420" t="s">
        <v>287</v>
      </c>
      <c r="I28" s="420">
        <v>2712773460.9699998</v>
      </c>
      <c r="J28" s="420" t="s">
        <v>287</v>
      </c>
      <c r="K28" s="420" t="s">
        <v>287</v>
      </c>
      <c r="L28" s="420" t="s">
        <v>287</v>
      </c>
      <c r="M28" s="420" t="s">
        <v>287</v>
      </c>
      <c r="N28" s="420" t="s">
        <v>287</v>
      </c>
      <c r="O28" s="420" t="s">
        <v>287</v>
      </c>
      <c r="P28" s="420" t="s">
        <v>287</v>
      </c>
      <c r="Q28" s="420" t="s">
        <v>287</v>
      </c>
      <c r="R28" s="420" t="s">
        <v>287</v>
      </c>
      <c r="S28" s="420" t="s">
        <v>287</v>
      </c>
      <c r="T28" s="420">
        <v>44246216.460000001</v>
      </c>
    </row>
    <row r="29" spans="1:20" ht="15" customHeight="1" x14ac:dyDescent="0.35">
      <c r="A29" s="502">
        <v>44834</v>
      </c>
      <c r="B29" s="267" t="s">
        <v>295</v>
      </c>
      <c r="C29" s="267" t="s">
        <v>813</v>
      </c>
      <c r="D29" s="300" t="s">
        <v>311</v>
      </c>
      <c r="E29" s="267" t="s">
        <v>871</v>
      </c>
      <c r="F29" s="416" t="s">
        <v>287</v>
      </c>
      <c r="G29" s="416" t="s">
        <v>287</v>
      </c>
      <c r="H29" s="416" t="s">
        <v>287</v>
      </c>
      <c r="I29" s="420">
        <v>2712773460.9699998</v>
      </c>
      <c r="J29" s="416" t="s">
        <v>287</v>
      </c>
      <c r="K29" s="416" t="s">
        <v>287</v>
      </c>
      <c r="L29" s="416" t="s">
        <v>287</v>
      </c>
      <c r="M29" s="416" t="s">
        <v>287</v>
      </c>
      <c r="N29" s="416" t="s">
        <v>287</v>
      </c>
      <c r="O29" s="416" t="s">
        <v>287</v>
      </c>
      <c r="P29" s="416" t="s">
        <v>287</v>
      </c>
      <c r="Q29" s="416" t="s">
        <v>287</v>
      </c>
      <c r="R29" s="416" t="s">
        <v>287</v>
      </c>
      <c r="S29" s="416" t="s">
        <v>287</v>
      </c>
      <c r="T29" s="420">
        <v>44246216.460000001</v>
      </c>
    </row>
    <row r="30" spans="1:20" ht="15" customHeight="1" x14ac:dyDescent="0.35">
      <c r="A30" s="299">
        <v>44926</v>
      </c>
      <c r="B30" s="267" t="s">
        <v>295</v>
      </c>
      <c r="C30" s="267" t="s">
        <v>813</v>
      </c>
      <c r="D30" s="300" t="s">
        <v>310</v>
      </c>
      <c r="E30" s="267" t="s">
        <v>871</v>
      </c>
      <c r="F30" s="420" t="s">
        <v>287</v>
      </c>
      <c r="G30" s="420" t="s">
        <v>287</v>
      </c>
      <c r="H30" s="420" t="s">
        <v>287</v>
      </c>
      <c r="I30" s="420">
        <v>2953307027.25</v>
      </c>
      <c r="J30" s="420" t="s">
        <v>287</v>
      </c>
      <c r="K30" s="420" t="s">
        <v>287</v>
      </c>
      <c r="L30" s="420" t="s">
        <v>287</v>
      </c>
      <c r="M30" s="420" t="s">
        <v>287</v>
      </c>
      <c r="N30" s="420" t="s">
        <v>287</v>
      </c>
      <c r="O30" s="420" t="s">
        <v>287</v>
      </c>
      <c r="P30" s="420" t="s">
        <v>287</v>
      </c>
      <c r="Q30" s="420" t="s">
        <v>287</v>
      </c>
      <c r="R30" s="420" t="s">
        <v>287</v>
      </c>
      <c r="S30" s="420" t="s">
        <v>287</v>
      </c>
      <c r="T30" s="420">
        <v>44454082.789999999</v>
      </c>
    </row>
    <row r="31" spans="1:20" ht="15" customHeight="1" x14ac:dyDescent="0.35">
      <c r="A31" s="299">
        <v>44926</v>
      </c>
      <c r="B31" s="267" t="s">
        <v>295</v>
      </c>
      <c r="C31" s="267" t="s">
        <v>813</v>
      </c>
      <c r="D31" s="300" t="s">
        <v>311</v>
      </c>
      <c r="E31" s="267" t="s">
        <v>871</v>
      </c>
      <c r="F31" s="416" t="s">
        <v>287</v>
      </c>
      <c r="G31" s="416" t="s">
        <v>287</v>
      </c>
      <c r="H31" s="416" t="s">
        <v>287</v>
      </c>
      <c r="I31" s="420">
        <v>2953307027.25</v>
      </c>
      <c r="J31" s="416" t="s">
        <v>287</v>
      </c>
      <c r="K31" s="416" t="s">
        <v>287</v>
      </c>
      <c r="L31" s="416" t="s">
        <v>287</v>
      </c>
      <c r="M31" s="416" t="s">
        <v>287</v>
      </c>
      <c r="N31" s="416" t="s">
        <v>287</v>
      </c>
      <c r="O31" s="416" t="s">
        <v>287</v>
      </c>
      <c r="P31" s="416" t="s">
        <v>287</v>
      </c>
      <c r="Q31" s="416" t="s">
        <v>287</v>
      </c>
      <c r="R31" s="416" t="s">
        <v>287</v>
      </c>
      <c r="S31" s="416" t="s">
        <v>287</v>
      </c>
      <c r="T31" s="420">
        <v>44454082.789999999</v>
      </c>
    </row>
    <row r="32" spans="1:20" ht="15" customHeight="1" x14ac:dyDescent="0.35">
      <c r="A32" s="502">
        <v>45016</v>
      </c>
      <c r="B32" s="267" t="s">
        <v>295</v>
      </c>
      <c r="C32" s="267" t="s">
        <v>813</v>
      </c>
      <c r="D32" s="300" t="s">
        <v>310</v>
      </c>
      <c r="E32" s="267" t="s">
        <v>871</v>
      </c>
      <c r="F32" s="420" t="s">
        <v>287</v>
      </c>
      <c r="G32" s="420" t="s">
        <v>287</v>
      </c>
      <c r="H32" s="420" t="s">
        <v>287</v>
      </c>
      <c r="I32" s="420">
        <v>47713244.859999999</v>
      </c>
      <c r="J32" s="420" t="s">
        <v>287</v>
      </c>
      <c r="K32" s="420" t="s">
        <v>287</v>
      </c>
      <c r="L32" s="420" t="s">
        <v>287</v>
      </c>
      <c r="M32" s="420" t="s">
        <v>287</v>
      </c>
      <c r="N32" s="420" t="s">
        <v>287</v>
      </c>
      <c r="O32" s="420" t="s">
        <v>287</v>
      </c>
      <c r="P32" s="420" t="s">
        <v>287</v>
      </c>
      <c r="Q32" s="420" t="s">
        <v>287</v>
      </c>
      <c r="R32" s="420" t="s">
        <v>287</v>
      </c>
      <c r="S32" s="420" t="s">
        <v>287</v>
      </c>
      <c r="T32" s="420">
        <v>47713244.859999999</v>
      </c>
    </row>
    <row r="33" spans="1:20" ht="15" customHeight="1" x14ac:dyDescent="0.35">
      <c r="A33" s="502">
        <v>45016</v>
      </c>
      <c r="B33" s="267" t="s">
        <v>295</v>
      </c>
      <c r="C33" s="267" t="s">
        <v>813</v>
      </c>
      <c r="D33" s="300" t="s">
        <v>311</v>
      </c>
      <c r="E33" s="267" t="s">
        <v>871</v>
      </c>
      <c r="F33" s="416" t="s">
        <v>287</v>
      </c>
      <c r="G33" s="416" t="s">
        <v>287</v>
      </c>
      <c r="H33" s="420" t="s">
        <v>287</v>
      </c>
      <c r="I33" s="420">
        <v>47713244.859999999</v>
      </c>
      <c r="J33" s="416" t="s">
        <v>287</v>
      </c>
      <c r="K33" s="416" t="s">
        <v>287</v>
      </c>
      <c r="L33" s="416" t="s">
        <v>287</v>
      </c>
      <c r="M33" s="416" t="s">
        <v>287</v>
      </c>
      <c r="N33" s="416" t="s">
        <v>287</v>
      </c>
      <c r="O33" s="416" t="s">
        <v>287</v>
      </c>
      <c r="P33" s="416" t="s">
        <v>287</v>
      </c>
      <c r="Q33" s="416" t="s">
        <v>287</v>
      </c>
      <c r="R33" s="416" t="s">
        <v>287</v>
      </c>
      <c r="S33" s="416" t="s">
        <v>287</v>
      </c>
      <c r="T33" s="420">
        <v>47713244.859999999</v>
      </c>
    </row>
    <row r="34" spans="1:20" ht="15" customHeight="1" x14ac:dyDescent="0.35">
      <c r="A34" s="299">
        <v>45107</v>
      </c>
      <c r="B34" s="267" t="s">
        <v>295</v>
      </c>
      <c r="C34" s="267" t="s">
        <v>813</v>
      </c>
      <c r="D34" s="300" t="s">
        <v>310</v>
      </c>
      <c r="E34" s="267" t="s">
        <v>871</v>
      </c>
      <c r="F34" s="420" t="s">
        <v>287</v>
      </c>
      <c r="G34" s="420" t="s">
        <v>287</v>
      </c>
      <c r="H34" s="420" t="s">
        <v>287</v>
      </c>
      <c r="I34" s="420">
        <v>47611627.710000001</v>
      </c>
      <c r="J34" s="420" t="s">
        <v>287</v>
      </c>
      <c r="K34" s="420" t="s">
        <v>287</v>
      </c>
      <c r="L34" s="420" t="s">
        <v>287</v>
      </c>
      <c r="M34" s="420" t="s">
        <v>287</v>
      </c>
      <c r="N34" s="420" t="s">
        <v>287</v>
      </c>
      <c r="O34" s="420" t="s">
        <v>287</v>
      </c>
      <c r="P34" s="420" t="s">
        <v>287</v>
      </c>
      <c r="Q34" s="420" t="s">
        <v>287</v>
      </c>
      <c r="R34" s="420" t="s">
        <v>287</v>
      </c>
      <c r="S34" s="420" t="s">
        <v>287</v>
      </c>
      <c r="T34" s="420">
        <v>47611627.710000001</v>
      </c>
    </row>
    <row r="35" spans="1:20" ht="15" customHeight="1" x14ac:dyDescent="0.35">
      <c r="A35" s="299">
        <v>45107</v>
      </c>
      <c r="B35" s="267" t="s">
        <v>295</v>
      </c>
      <c r="C35" s="267" t="s">
        <v>813</v>
      </c>
      <c r="D35" s="300" t="s">
        <v>311</v>
      </c>
      <c r="E35" s="267" t="s">
        <v>871</v>
      </c>
      <c r="F35" s="416" t="s">
        <v>287</v>
      </c>
      <c r="G35" s="416" t="s">
        <v>287</v>
      </c>
      <c r="H35" s="416" t="s">
        <v>287</v>
      </c>
      <c r="I35" s="420">
        <v>47611627.710000001</v>
      </c>
      <c r="J35" s="416" t="s">
        <v>287</v>
      </c>
      <c r="K35" s="416" t="s">
        <v>287</v>
      </c>
      <c r="L35" s="416" t="s">
        <v>287</v>
      </c>
      <c r="M35" s="416" t="s">
        <v>287</v>
      </c>
      <c r="N35" s="416" t="s">
        <v>287</v>
      </c>
      <c r="O35" s="416" t="s">
        <v>287</v>
      </c>
      <c r="P35" s="416" t="s">
        <v>287</v>
      </c>
      <c r="Q35" s="416" t="s">
        <v>287</v>
      </c>
      <c r="R35" s="416" t="s">
        <v>287</v>
      </c>
      <c r="S35" s="416" t="s">
        <v>287</v>
      </c>
      <c r="T35" s="420">
        <v>47611627.710000001</v>
      </c>
    </row>
    <row r="36" spans="1:20" ht="15" customHeight="1" x14ac:dyDescent="0.35">
      <c r="A36" s="502">
        <v>45199</v>
      </c>
      <c r="B36" s="267" t="s">
        <v>295</v>
      </c>
      <c r="C36" s="267" t="s">
        <v>813</v>
      </c>
      <c r="D36" s="300" t="s">
        <v>310</v>
      </c>
      <c r="E36" s="267" t="s">
        <v>871</v>
      </c>
      <c r="F36" s="420" t="s">
        <v>287</v>
      </c>
      <c r="G36" s="420" t="s">
        <v>287</v>
      </c>
      <c r="H36" s="420" t="s">
        <v>287</v>
      </c>
      <c r="I36" s="420">
        <v>48283412.909999996</v>
      </c>
      <c r="J36" s="420" t="s">
        <v>287</v>
      </c>
      <c r="K36" s="420" t="s">
        <v>287</v>
      </c>
      <c r="L36" s="420" t="s">
        <v>287</v>
      </c>
      <c r="M36" s="420" t="s">
        <v>287</v>
      </c>
      <c r="N36" s="420" t="s">
        <v>287</v>
      </c>
      <c r="O36" s="420" t="s">
        <v>287</v>
      </c>
      <c r="P36" s="420" t="s">
        <v>287</v>
      </c>
      <c r="Q36" s="420" t="s">
        <v>287</v>
      </c>
      <c r="R36" s="420" t="s">
        <v>287</v>
      </c>
      <c r="S36" s="420" t="s">
        <v>287</v>
      </c>
      <c r="T36" s="420">
        <v>48283412.909999996</v>
      </c>
    </row>
    <row r="37" spans="1:20" ht="15" customHeight="1" x14ac:dyDescent="0.35">
      <c r="A37" s="502">
        <v>45199</v>
      </c>
      <c r="B37" s="267" t="s">
        <v>295</v>
      </c>
      <c r="C37" s="267" t="s">
        <v>813</v>
      </c>
      <c r="D37" s="300" t="s">
        <v>311</v>
      </c>
      <c r="E37" s="267" t="s">
        <v>871</v>
      </c>
      <c r="F37" s="416" t="s">
        <v>287</v>
      </c>
      <c r="G37" s="416" t="s">
        <v>287</v>
      </c>
      <c r="H37" s="416" t="s">
        <v>287</v>
      </c>
      <c r="I37" s="420">
        <v>48283412.909999996</v>
      </c>
      <c r="J37" s="416" t="s">
        <v>287</v>
      </c>
      <c r="K37" s="416" t="s">
        <v>287</v>
      </c>
      <c r="L37" s="416" t="s">
        <v>287</v>
      </c>
      <c r="M37" s="416" t="s">
        <v>287</v>
      </c>
      <c r="N37" s="416" t="s">
        <v>287</v>
      </c>
      <c r="O37" s="416" t="s">
        <v>287</v>
      </c>
      <c r="P37" s="416" t="s">
        <v>287</v>
      </c>
      <c r="Q37" s="416" t="s">
        <v>287</v>
      </c>
      <c r="R37" s="416" t="s">
        <v>287</v>
      </c>
      <c r="S37" s="416" t="s">
        <v>287</v>
      </c>
      <c r="T37" s="420">
        <v>48283412.909999996</v>
      </c>
    </row>
    <row r="38" spans="1:20" ht="15" customHeight="1" x14ac:dyDescent="0.35">
      <c r="A38" s="299">
        <v>45291</v>
      </c>
      <c r="B38" s="267" t="s">
        <v>295</v>
      </c>
      <c r="C38" s="267" t="s">
        <v>813</v>
      </c>
      <c r="D38" s="300" t="s">
        <v>310</v>
      </c>
      <c r="E38" s="267" t="s">
        <v>871</v>
      </c>
      <c r="F38" s="420" t="s">
        <v>287</v>
      </c>
      <c r="G38" s="420" t="s">
        <v>287</v>
      </c>
      <c r="H38" s="420" t="s">
        <v>287</v>
      </c>
      <c r="I38" s="420">
        <v>45981346.920000002</v>
      </c>
      <c r="J38" s="420" t="s">
        <v>287</v>
      </c>
      <c r="K38" s="420" t="s">
        <v>287</v>
      </c>
      <c r="L38" s="420" t="s">
        <v>287</v>
      </c>
      <c r="M38" s="420" t="s">
        <v>287</v>
      </c>
      <c r="N38" s="420" t="s">
        <v>287</v>
      </c>
      <c r="O38" s="420" t="s">
        <v>287</v>
      </c>
      <c r="P38" s="420" t="s">
        <v>287</v>
      </c>
      <c r="Q38" s="420" t="s">
        <v>287</v>
      </c>
      <c r="R38" s="420" t="s">
        <v>287</v>
      </c>
      <c r="S38" s="420" t="s">
        <v>287</v>
      </c>
      <c r="T38" s="420">
        <v>45981346.920000002</v>
      </c>
    </row>
    <row r="39" spans="1:20" ht="15" customHeight="1" x14ac:dyDescent="0.35">
      <c r="A39" s="299">
        <v>45291</v>
      </c>
      <c r="B39" s="267" t="s">
        <v>295</v>
      </c>
      <c r="C39" s="267" t="s">
        <v>813</v>
      </c>
      <c r="D39" s="300" t="s">
        <v>311</v>
      </c>
      <c r="E39" s="267" t="s">
        <v>871</v>
      </c>
      <c r="F39" s="416" t="s">
        <v>287</v>
      </c>
      <c r="G39" s="416" t="s">
        <v>287</v>
      </c>
      <c r="H39" s="416" t="s">
        <v>287</v>
      </c>
      <c r="I39" s="420">
        <v>45981346.920000002</v>
      </c>
      <c r="J39" s="416" t="s">
        <v>287</v>
      </c>
      <c r="K39" s="416" t="s">
        <v>287</v>
      </c>
      <c r="L39" s="416" t="s">
        <v>287</v>
      </c>
      <c r="M39" s="416" t="s">
        <v>287</v>
      </c>
      <c r="N39" s="416" t="s">
        <v>287</v>
      </c>
      <c r="O39" s="416" t="s">
        <v>287</v>
      </c>
      <c r="P39" s="416" t="s">
        <v>287</v>
      </c>
      <c r="Q39" s="416" t="s">
        <v>287</v>
      </c>
      <c r="R39" s="416" t="s">
        <v>287</v>
      </c>
      <c r="S39" s="416" t="s">
        <v>287</v>
      </c>
      <c r="T39" s="420">
        <v>45981346.920000002</v>
      </c>
    </row>
  </sheetData>
  <autoFilter ref="A1:T4" xr:uid="{B5CE3A04-E427-4676-AB7D-5E32DA1295CB}"/>
  <sortState xmlns:xlrd2="http://schemas.microsoft.com/office/spreadsheetml/2017/richdata2" ref="A1:T4">
    <sortCondition descending="1" ref="A1"/>
  </sortState>
  <phoneticPr fontId="15" type="noConversion"/>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J39"/>
  <sheetViews>
    <sheetView zoomScaleNormal="100" workbookViewId="0">
      <pane ySplit="1" topLeftCell="A8" activePane="bottomLeft" state="frozen"/>
      <selection pane="bottomLeft" activeCell="G28" sqref="G28"/>
    </sheetView>
  </sheetViews>
  <sheetFormatPr defaultRowHeight="15" customHeight="1" x14ac:dyDescent="0.35"/>
  <cols>
    <col min="1" max="1" width="13.453125" style="7" bestFit="1" customWidth="1"/>
    <col min="2" max="2" width="14" bestFit="1" customWidth="1"/>
    <col min="3" max="3" width="22.6328125" bestFit="1" customWidth="1"/>
    <col min="4" max="4" width="34.90625" bestFit="1" customWidth="1"/>
    <col min="5" max="5" width="11.08984375" bestFit="1" customWidth="1"/>
    <col min="6" max="6" width="17" style="8" bestFit="1" customWidth="1"/>
    <col min="7" max="8" width="21.54296875" style="8" bestFit="1" customWidth="1"/>
    <col min="9" max="9" width="28" style="8" bestFit="1" customWidth="1"/>
    <col min="10" max="161" width="10.6328125" customWidth="1"/>
  </cols>
  <sheetData>
    <row r="1" spans="1:10" s="25" customFormat="1" ht="15" customHeight="1" x14ac:dyDescent="0.35">
      <c r="A1" s="299" t="s">
        <v>0</v>
      </c>
      <c r="B1" s="267" t="s">
        <v>2</v>
      </c>
      <c r="C1" s="267" t="s">
        <v>3</v>
      </c>
      <c r="D1" s="267" t="s">
        <v>5</v>
      </c>
      <c r="E1" s="267" t="s">
        <v>4</v>
      </c>
      <c r="F1" s="188" t="s">
        <v>507</v>
      </c>
      <c r="G1" s="300" t="s">
        <v>508</v>
      </c>
      <c r="H1" s="300" t="s">
        <v>509</v>
      </c>
      <c r="I1" s="300" t="s">
        <v>510</v>
      </c>
    </row>
    <row r="2" spans="1:10" ht="15" customHeight="1" x14ac:dyDescent="0.35">
      <c r="A2" s="299">
        <v>43646</v>
      </c>
      <c r="B2" s="267" t="s">
        <v>295</v>
      </c>
      <c r="C2" s="267" t="s">
        <v>813</v>
      </c>
      <c r="D2" s="267" t="s">
        <v>904</v>
      </c>
      <c r="E2" s="267" t="s">
        <v>871</v>
      </c>
      <c r="F2" s="420" t="s">
        <v>718</v>
      </c>
      <c r="G2" s="420" t="s">
        <v>718</v>
      </c>
      <c r="H2" s="420" t="s">
        <v>718</v>
      </c>
      <c r="I2" s="420" t="s">
        <v>718</v>
      </c>
      <c r="J2" s="20"/>
    </row>
    <row r="3" spans="1:10" ht="15" customHeight="1" x14ac:dyDescent="0.35">
      <c r="A3" s="299">
        <v>43646</v>
      </c>
      <c r="B3" s="267" t="s">
        <v>295</v>
      </c>
      <c r="C3" s="267" t="s">
        <v>813</v>
      </c>
      <c r="D3" s="267" t="s">
        <v>903</v>
      </c>
      <c r="E3" s="267" t="s">
        <v>871</v>
      </c>
      <c r="F3" s="420" t="s">
        <v>718</v>
      </c>
      <c r="G3" s="420" t="s">
        <v>718</v>
      </c>
      <c r="H3" s="420" t="s">
        <v>718</v>
      </c>
      <c r="I3" s="420" t="s">
        <v>718</v>
      </c>
      <c r="J3" s="20"/>
    </row>
    <row r="4" spans="1:10" ht="15" customHeight="1" x14ac:dyDescent="0.35">
      <c r="A4" s="299">
        <v>43738</v>
      </c>
      <c r="B4" s="267" t="s">
        <v>295</v>
      </c>
      <c r="C4" s="267" t="s">
        <v>813</v>
      </c>
      <c r="D4" s="267" t="s">
        <v>904</v>
      </c>
      <c r="E4" s="267" t="s">
        <v>871</v>
      </c>
      <c r="F4" s="420" t="s">
        <v>718</v>
      </c>
      <c r="G4" s="420" t="s">
        <v>718</v>
      </c>
      <c r="H4" s="420" t="s">
        <v>718</v>
      </c>
      <c r="I4" s="420" t="s">
        <v>718</v>
      </c>
    </row>
    <row r="5" spans="1:10" ht="15" customHeight="1" x14ac:dyDescent="0.35">
      <c r="A5" s="299">
        <v>43738</v>
      </c>
      <c r="B5" s="267" t="s">
        <v>295</v>
      </c>
      <c r="C5" s="267" t="s">
        <v>813</v>
      </c>
      <c r="D5" s="267" t="s">
        <v>903</v>
      </c>
      <c r="E5" s="267" t="s">
        <v>871</v>
      </c>
      <c r="F5" s="420" t="s">
        <v>718</v>
      </c>
      <c r="G5" s="420" t="s">
        <v>718</v>
      </c>
      <c r="H5" s="420" t="s">
        <v>718</v>
      </c>
      <c r="I5" s="420" t="s">
        <v>718</v>
      </c>
    </row>
    <row r="6" spans="1:10" ht="15" customHeight="1" x14ac:dyDescent="0.35">
      <c r="A6" s="299">
        <v>43830</v>
      </c>
      <c r="B6" s="267" t="s">
        <v>295</v>
      </c>
      <c r="C6" s="267" t="s">
        <v>813</v>
      </c>
      <c r="D6" s="267" t="s">
        <v>904</v>
      </c>
      <c r="E6" s="267" t="s">
        <v>871</v>
      </c>
      <c r="F6" s="420" t="s">
        <v>718</v>
      </c>
      <c r="G6" s="420" t="s">
        <v>718</v>
      </c>
      <c r="H6" s="420" t="s">
        <v>718</v>
      </c>
      <c r="I6" s="420" t="s">
        <v>718</v>
      </c>
    </row>
    <row r="7" spans="1:10" ht="15" customHeight="1" x14ac:dyDescent="0.35">
      <c r="A7" s="299">
        <v>43830</v>
      </c>
      <c r="B7" s="267" t="s">
        <v>295</v>
      </c>
      <c r="C7" s="267" t="s">
        <v>813</v>
      </c>
      <c r="D7" s="267" t="s">
        <v>903</v>
      </c>
      <c r="E7" s="267" t="s">
        <v>871</v>
      </c>
      <c r="F7" s="420" t="s">
        <v>718</v>
      </c>
      <c r="G7" s="420" t="s">
        <v>718</v>
      </c>
      <c r="H7" s="420" t="s">
        <v>718</v>
      </c>
      <c r="I7" s="420" t="s">
        <v>718</v>
      </c>
    </row>
    <row r="8" spans="1:10" ht="15" customHeight="1" x14ac:dyDescent="0.35">
      <c r="A8" s="299">
        <v>43921</v>
      </c>
      <c r="B8" s="267" t="s">
        <v>295</v>
      </c>
      <c r="C8" s="267" t="s">
        <v>813</v>
      </c>
      <c r="D8" s="267" t="s">
        <v>904</v>
      </c>
      <c r="E8" s="267" t="s">
        <v>871</v>
      </c>
      <c r="F8" s="420" t="s">
        <v>718</v>
      </c>
      <c r="G8" s="420" t="s">
        <v>718</v>
      </c>
      <c r="H8" s="420" t="s">
        <v>718</v>
      </c>
      <c r="I8" s="420" t="s">
        <v>718</v>
      </c>
    </row>
    <row r="9" spans="1:10" ht="15" customHeight="1" x14ac:dyDescent="0.35">
      <c r="A9" s="299">
        <v>43921</v>
      </c>
      <c r="B9" s="267" t="s">
        <v>295</v>
      </c>
      <c r="C9" s="267" t="s">
        <v>813</v>
      </c>
      <c r="D9" s="267" t="s">
        <v>903</v>
      </c>
      <c r="E9" s="267" t="s">
        <v>871</v>
      </c>
      <c r="F9" s="420" t="s">
        <v>718</v>
      </c>
      <c r="G9" s="420" t="s">
        <v>718</v>
      </c>
      <c r="H9" s="420" t="s">
        <v>718</v>
      </c>
      <c r="I9" s="420" t="s">
        <v>718</v>
      </c>
    </row>
    <row r="10" spans="1:10" ht="15" customHeight="1" x14ac:dyDescent="0.35">
      <c r="A10" s="299">
        <v>44012</v>
      </c>
      <c r="B10" s="267" t="s">
        <v>295</v>
      </c>
      <c r="C10" s="267" t="s">
        <v>813</v>
      </c>
      <c r="D10" s="267" t="s">
        <v>904</v>
      </c>
      <c r="E10" s="267" t="s">
        <v>871</v>
      </c>
      <c r="F10" s="420" t="s">
        <v>718</v>
      </c>
      <c r="G10" s="420" t="s">
        <v>718</v>
      </c>
      <c r="H10" s="420" t="s">
        <v>718</v>
      </c>
      <c r="I10" s="420" t="s">
        <v>718</v>
      </c>
    </row>
    <row r="11" spans="1:10" ht="15" customHeight="1" x14ac:dyDescent="0.35">
      <c r="A11" s="299">
        <v>44012</v>
      </c>
      <c r="B11" s="267" t="s">
        <v>295</v>
      </c>
      <c r="C11" s="267" t="s">
        <v>813</v>
      </c>
      <c r="D11" s="267" t="s">
        <v>903</v>
      </c>
      <c r="E11" s="267" t="s">
        <v>871</v>
      </c>
      <c r="F11" s="420" t="s">
        <v>718</v>
      </c>
      <c r="G11" s="420" t="s">
        <v>718</v>
      </c>
      <c r="H11" s="420" t="s">
        <v>718</v>
      </c>
      <c r="I11" s="420" t="s">
        <v>718</v>
      </c>
    </row>
    <row r="12" spans="1:10" ht="15" customHeight="1" x14ac:dyDescent="0.35">
      <c r="A12" s="299">
        <v>44104</v>
      </c>
      <c r="B12" s="267" t="s">
        <v>295</v>
      </c>
      <c r="C12" s="267" t="s">
        <v>813</v>
      </c>
      <c r="D12" s="267" t="s">
        <v>904</v>
      </c>
      <c r="E12" s="267" t="s">
        <v>871</v>
      </c>
      <c r="F12" s="420" t="s">
        <v>718</v>
      </c>
      <c r="G12" s="420" t="s">
        <v>718</v>
      </c>
      <c r="H12" s="420" t="s">
        <v>718</v>
      </c>
      <c r="I12" s="420" t="s">
        <v>718</v>
      </c>
    </row>
    <row r="13" spans="1:10" ht="15" customHeight="1" x14ac:dyDescent="0.35">
      <c r="A13" s="299">
        <v>44104</v>
      </c>
      <c r="B13" s="267" t="s">
        <v>295</v>
      </c>
      <c r="C13" s="267" t="s">
        <v>813</v>
      </c>
      <c r="D13" s="267" t="s">
        <v>903</v>
      </c>
      <c r="E13" s="267" t="s">
        <v>871</v>
      </c>
      <c r="F13" s="420" t="s">
        <v>718</v>
      </c>
      <c r="G13" s="420" t="s">
        <v>718</v>
      </c>
      <c r="H13" s="420" t="s">
        <v>718</v>
      </c>
      <c r="I13" s="420" t="s">
        <v>718</v>
      </c>
    </row>
    <row r="14" spans="1:10" ht="15" customHeight="1" x14ac:dyDescent="0.35">
      <c r="A14" s="299">
        <v>44196</v>
      </c>
      <c r="B14" s="267" t="s">
        <v>295</v>
      </c>
      <c r="C14" s="267" t="s">
        <v>813</v>
      </c>
      <c r="D14" s="267" t="s">
        <v>904</v>
      </c>
      <c r="E14" s="267" t="s">
        <v>871</v>
      </c>
      <c r="F14" s="420" t="s">
        <v>718</v>
      </c>
      <c r="G14" s="420" t="s">
        <v>718</v>
      </c>
      <c r="H14" s="420" t="s">
        <v>718</v>
      </c>
      <c r="I14" s="420" t="s">
        <v>718</v>
      </c>
    </row>
    <row r="15" spans="1:10" ht="15" customHeight="1" x14ac:dyDescent="0.35">
      <c r="A15" s="299">
        <v>44196</v>
      </c>
      <c r="B15" s="267" t="s">
        <v>295</v>
      </c>
      <c r="C15" s="267" t="s">
        <v>813</v>
      </c>
      <c r="D15" s="267" t="s">
        <v>903</v>
      </c>
      <c r="E15" s="267" t="s">
        <v>871</v>
      </c>
      <c r="F15" s="420" t="s">
        <v>718</v>
      </c>
      <c r="G15" s="420" t="s">
        <v>718</v>
      </c>
      <c r="H15" s="420" t="s">
        <v>718</v>
      </c>
      <c r="I15" s="420" t="s">
        <v>718</v>
      </c>
    </row>
    <row r="16" spans="1:10" ht="15" customHeight="1" x14ac:dyDescent="0.35">
      <c r="A16" s="299">
        <v>44286</v>
      </c>
      <c r="B16" s="267" t="s">
        <v>295</v>
      </c>
      <c r="C16" s="267" t="s">
        <v>813</v>
      </c>
      <c r="D16" s="267" t="s">
        <v>904</v>
      </c>
      <c r="E16" s="267" t="s">
        <v>871</v>
      </c>
      <c r="F16" s="420" t="s">
        <v>718</v>
      </c>
      <c r="G16" s="420" t="s">
        <v>718</v>
      </c>
      <c r="H16" s="420" t="s">
        <v>718</v>
      </c>
      <c r="I16" s="420" t="s">
        <v>718</v>
      </c>
    </row>
    <row r="17" spans="1:9" ht="15" customHeight="1" x14ac:dyDescent="0.35">
      <c r="A17" s="299">
        <v>44286</v>
      </c>
      <c r="B17" s="267" t="s">
        <v>295</v>
      </c>
      <c r="C17" s="267" t="s">
        <v>813</v>
      </c>
      <c r="D17" s="267" t="s">
        <v>903</v>
      </c>
      <c r="E17" s="267" t="s">
        <v>871</v>
      </c>
      <c r="F17" s="420" t="s">
        <v>718</v>
      </c>
      <c r="G17" s="420" t="s">
        <v>718</v>
      </c>
      <c r="H17" s="420" t="s">
        <v>718</v>
      </c>
      <c r="I17" s="420" t="s">
        <v>718</v>
      </c>
    </row>
    <row r="18" spans="1:9" ht="15" customHeight="1" x14ac:dyDescent="0.35">
      <c r="A18" s="299">
        <v>44377</v>
      </c>
      <c r="B18" s="267" t="s">
        <v>295</v>
      </c>
      <c r="C18" s="267" t="s">
        <v>813</v>
      </c>
      <c r="D18" s="267" t="s">
        <v>904</v>
      </c>
      <c r="E18" s="267" t="s">
        <v>871</v>
      </c>
      <c r="F18" s="420" t="s">
        <v>718</v>
      </c>
      <c r="G18" s="420" t="s">
        <v>718</v>
      </c>
      <c r="H18" s="420" t="s">
        <v>718</v>
      </c>
      <c r="I18" s="420" t="s">
        <v>718</v>
      </c>
    </row>
    <row r="19" spans="1:9" ht="15" customHeight="1" x14ac:dyDescent="0.35">
      <c r="A19" s="299">
        <v>44377</v>
      </c>
      <c r="B19" s="267" t="s">
        <v>295</v>
      </c>
      <c r="C19" s="267" t="s">
        <v>813</v>
      </c>
      <c r="D19" s="267" t="s">
        <v>903</v>
      </c>
      <c r="E19" s="267" t="s">
        <v>871</v>
      </c>
      <c r="F19" s="420" t="s">
        <v>718</v>
      </c>
      <c r="G19" s="420" t="s">
        <v>718</v>
      </c>
      <c r="H19" s="420" t="s">
        <v>718</v>
      </c>
      <c r="I19" s="420" t="s">
        <v>718</v>
      </c>
    </row>
    <row r="20" spans="1:9" ht="15" customHeight="1" x14ac:dyDescent="0.35">
      <c r="A20" s="299">
        <v>44469</v>
      </c>
      <c r="B20" s="267" t="s">
        <v>295</v>
      </c>
      <c r="C20" s="267" t="s">
        <v>813</v>
      </c>
      <c r="D20" s="267" t="s">
        <v>904</v>
      </c>
      <c r="E20" s="267" t="s">
        <v>871</v>
      </c>
      <c r="F20" s="420" t="s">
        <v>718</v>
      </c>
      <c r="G20" s="420" t="s">
        <v>718</v>
      </c>
      <c r="H20" s="420" t="s">
        <v>718</v>
      </c>
      <c r="I20" s="420" t="s">
        <v>718</v>
      </c>
    </row>
    <row r="21" spans="1:9" ht="15" customHeight="1" x14ac:dyDescent="0.35">
      <c r="A21" s="299">
        <v>44469</v>
      </c>
      <c r="B21" s="267" t="s">
        <v>295</v>
      </c>
      <c r="C21" s="267" t="s">
        <v>813</v>
      </c>
      <c r="D21" s="267" t="s">
        <v>903</v>
      </c>
      <c r="E21" s="267" t="s">
        <v>871</v>
      </c>
      <c r="F21" s="420" t="s">
        <v>718</v>
      </c>
      <c r="G21" s="420" t="s">
        <v>718</v>
      </c>
      <c r="H21" s="420" t="s">
        <v>718</v>
      </c>
      <c r="I21" s="420" t="s">
        <v>718</v>
      </c>
    </row>
    <row r="22" spans="1:9" ht="15" customHeight="1" x14ac:dyDescent="0.35">
      <c r="A22" s="299">
        <v>44561</v>
      </c>
      <c r="B22" s="267" t="s">
        <v>295</v>
      </c>
      <c r="C22" s="267" t="s">
        <v>813</v>
      </c>
      <c r="D22" s="267" t="s">
        <v>904</v>
      </c>
      <c r="E22" s="267" t="s">
        <v>871</v>
      </c>
      <c r="F22" s="420" t="s">
        <v>718</v>
      </c>
      <c r="G22" s="420" t="s">
        <v>718</v>
      </c>
      <c r="H22" s="420" t="s">
        <v>718</v>
      </c>
      <c r="I22" s="420" t="s">
        <v>718</v>
      </c>
    </row>
    <row r="23" spans="1:9" ht="15" customHeight="1" x14ac:dyDescent="0.35">
      <c r="A23" s="299">
        <v>44561</v>
      </c>
      <c r="B23" s="267" t="s">
        <v>295</v>
      </c>
      <c r="C23" s="267" t="s">
        <v>813</v>
      </c>
      <c r="D23" s="267" t="s">
        <v>903</v>
      </c>
      <c r="E23" s="267" t="s">
        <v>871</v>
      </c>
      <c r="F23" s="420" t="s">
        <v>718</v>
      </c>
      <c r="G23" s="420" t="s">
        <v>718</v>
      </c>
      <c r="H23" s="420" t="s">
        <v>718</v>
      </c>
      <c r="I23" s="420" t="s">
        <v>718</v>
      </c>
    </row>
    <row r="24" spans="1:9" ht="15" customHeight="1" x14ac:dyDescent="0.35">
      <c r="A24" s="299">
        <v>44651</v>
      </c>
      <c r="B24" s="267" t="s">
        <v>295</v>
      </c>
      <c r="C24" s="267" t="s">
        <v>813</v>
      </c>
      <c r="D24" s="267" t="s">
        <v>904</v>
      </c>
      <c r="E24" s="267" t="s">
        <v>871</v>
      </c>
      <c r="F24" s="420">
        <v>98278809.610000014</v>
      </c>
      <c r="G24" s="420">
        <v>41728607.659999996</v>
      </c>
      <c r="H24" s="420">
        <v>98278809.610000014</v>
      </c>
      <c r="I24" s="420">
        <v>42118982.659999996</v>
      </c>
    </row>
    <row r="25" spans="1:9" ht="15" customHeight="1" x14ac:dyDescent="0.35">
      <c r="A25" s="299">
        <v>44651</v>
      </c>
      <c r="B25" s="267" t="s">
        <v>295</v>
      </c>
      <c r="C25" s="267" t="s">
        <v>813</v>
      </c>
      <c r="D25" s="267" t="s">
        <v>903</v>
      </c>
      <c r="E25" s="267" t="s">
        <v>871</v>
      </c>
      <c r="F25" s="420">
        <v>24027779.699999999</v>
      </c>
      <c r="G25" s="420">
        <v>19399567.329999998</v>
      </c>
      <c r="H25" s="420">
        <v>30260843.93</v>
      </c>
      <c r="I25" s="420">
        <v>24552992.329999998</v>
      </c>
    </row>
    <row r="26" spans="1:9" ht="15" customHeight="1" x14ac:dyDescent="0.35">
      <c r="A26" s="299">
        <v>44742</v>
      </c>
      <c r="B26" s="267" t="s">
        <v>295</v>
      </c>
      <c r="C26" s="267" t="s">
        <v>813</v>
      </c>
      <c r="D26" s="267" t="s">
        <v>904</v>
      </c>
      <c r="E26" s="267" t="s">
        <v>871</v>
      </c>
      <c r="F26" s="420">
        <v>98278809.610000014</v>
      </c>
      <c r="G26" s="420">
        <v>41728607.659999996</v>
      </c>
      <c r="H26" s="420">
        <v>98278809.610000014</v>
      </c>
      <c r="I26" s="420">
        <v>42118982.659999996</v>
      </c>
    </row>
    <row r="27" spans="1:9" ht="15" customHeight="1" x14ac:dyDescent="0.35">
      <c r="A27" s="299">
        <v>44742</v>
      </c>
      <c r="B27" s="267" t="s">
        <v>295</v>
      </c>
      <c r="C27" s="267" t="s">
        <v>813</v>
      </c>
      <c r="D27" s="267" t="s">
        <v>903</v>
      </c>
      <c r="E27" s="267" t="s">
        <v>871</v>
      </c>
      <c r="F27" s="420">
        <v>23866509.079999998</v>
      </c>
      <c r="G27" s="420">
        <v>24064090.93</v>
      </c>
      <c r="H27" s="420">
        <v>28906676.27</v>
      </c>
      <c r="I27" s="420">
        <v>31677879.129999999</v>
      </c>
    </row>
    <row r="28" spans="1:9" ht="15" customHeight="1" x14ac:dyDescent="0.35">
      <c r="A28" s="299">
        <v>44834</v>
      </c>
      <c r="B28" s="267" t="s">
        <v>295</v>
      </c>
      <c r="C28" s="267" t="s">
        <v>813</v>
      </c>
      <c r="D28" s="267" t="s">
        <v>904</v>
      </c>
      <c r="E28" s="267" t="s">
        <v>871</v>
      </c>
      <c r="F28" s="420">
        <v>98278809.610000014</v>
      </c>
      <c r="G28" s="420">
        <v>41728607.659999996</v>
      </c>
      <c r="H28" s="420">
        <v>98278809.610000014</v>
      </c>
      <c r="I28" s="420">
        <v>42118982.659999996</v>
      </c>
    </row>
    <row r="29" spans="1:9" ht="15" customHeight="1" x14ac:dyDescent="0.35">
      <c r="A29" s="299">
        <v>44834</v>
      </c>
      <c r="B29" s="267" t="s">
        <v>295</v>
      </c>
      <c r="C29" s="267" t="s">
        <v>813</v>
      </c>
      <c r="D29" s="267" t="s">
        <v>903</v>
      </c>
      <c r="E29" s="267" t="s">
        <v>871</v>
      </c>
      <c r="F29" s="420">
        <v>23866509.079999998</v>
      </c>
      <c r="G29" s="420">
        <v>24064090.93</v>
      </c>
      <c r="H29" s="420">
        <v>28906676.27</v>
      </c>
      <c r="I29" s="420">
        <v>31677879.129999999</v>
      </c>
    </row>
    <row r="30" spans="1:9" ht="15" customHeight="1" x14ac:dyDescent="0.35">
      <c r="A30" s="299">
        <v>44926</v>
      </c>
      <c r="B30" s="267" t="s">
        <v>295</v>
      </c>
      <c r="C30" s="267" t="s">
        <v>813</v>
      </c>
      <c r="D30" s="267" t="s">
        <v>904</v>
      </c>
      <c r="E30" s="267" t="s">
        <v>871</v>
      </c>
      <c r="F30" s="420">
        <v>98278809.610000014</v>
      </c>
      <c r="G30" s="420">
        <v>41728607.659999996</v>
      </c>
      <c r="H30" s="420">
        <v>98278809.610000014</v>
      </c>
      <c r="I30" s="420">
        <v>42118982.659999996</v>
      </c>
    </row>
    <row r="31" spans="1:9" ht="15" customHeight="1" x14ac:dyDescent="0.35">
      <c r="A31" s="299">
        <v>44926</v>
      </c>
      <c r="B31" s="267" t="s">
        <v>295</v>
      </c>
      <c r="C31" s="267" t="s">
        <v>813</v>
      </c>
      <c r="D31" s="267" t="s">
        <v>903</v>
      </c>
      <c r="E31" s="267" t="s">
        <v>871</v>
      </c>
      <c r="F31" s="420">
        <v>23866509.079999998</v>
      </c>
      <c r="G31" s="420">
        <v>24064090.93</v>
      </c>
      <c r="H31" s="420">
        <v>28906676.27</v>
      </c>
      <c r="I31" s="420">
        <v>31677879.129999999</v>
      </c>
    </row>
    <row r="32" spans="1:9" ht="15" customHeight="1" x14ac:dyDescent="0.35">
      <c r="A32" s="299">
        <v>45016</v>
      </c>
      <c r="B32" s="267" t="s">
        <v>295</v>
      </c>
      <c r="C32" s="267" t="s">
        <v>813</v>
      </c>
      <c r="D32" s="267" t="s">
        <v>904</v>
      </c>
      <c r="E32" s="267" t="s">
        <v>871</v>
      </c>
      <c r="F32" s="420">
        <v>69488933.679999962</v>
      </c>
      <c r="G32" s="420">
        <v>19133544</v>
      </c>
      <c r="H32" s="420">
        <v>86418170.959999949</v>
      </c>
      <c r="I32" s="420">
        <v>31435360</v>
      </c>
    </row>
    <row r="33" spans="1:9" ht="15" customHeight="1" x14ac:dyDescent="0.35">
      <c r="A33" s="299">
        <v>45016</v>
      </c>
      <c r="B33" s="267" t="s">
        <v>295</v>
      </c>
      <c r="C33" s="267" t="s">
        <v>813</v>
      </c>
      <c r="D33" s="267" t="s">
        <v>903</v>
      </c>
      <c r="E33" s="267" t="s">
        <v>871</v>
      </c>
      <c r="F33" s="420">
        <v>31085895.063999988</v>
      </c>
      <c r="G33" s="420">
        <v>16355448</v>
      </c>
      <c r="H33" s="420">
        <v>35268474.471999995</v>
      </c>
      <c r="I33" s="420">
        <v>22506356</v>
      </c>
    </row>
    <row r="34" spans="1:9" ht="15" customHeight="1" x14ac:dyDescent="0.35">
      <c r="A34" s="299">
        <v>45107</v>
      </c>
      <c r="B34" s="267" t="s">
        <v>295</v>
      </c>
      <c r="C34" s="267" t="s">
        <v>813</v>
      </c>
      <c r="D34" s="267" t="s">
        <v>904</v>
      </c>
      <c r="E34" s="267" t="s">
        <v>871</v>
      </c>
      <c r="F34" s="420">
        <v>0</v>
      </c>
      <c r="G34" s="420">
        <v>0</v>
      </c>
      <c r="H34" s="420">
        <v>0</v>
      </c>
      <c r="I34" s="420">
        <v>0</v>
      </c>
    </row>
    <row r="35" spans="1:9" ht="15" customHeight="1" x14ac:dyDescent="0.35">
      <c r="A35" s="299">
        <v>45107</v>
      </c>
      <c r="B35" s="267" t="s">
        <v>295</v>
      </c>
      <c r="C35" s="267" t="s">
        <v>813</v>
      </c>
      <c r="D35" s="267" t="s">
        <v>903</v>
      </c>
      <c r="E35" s="267" t="s">
        <v>871</v>
      </c>
      <c r="F35" s="420">
        <v>0</v>
      </c>
      <c r="G35" s="420">
        <v>0</v>
      </c>
      <c r="H35" s="420">
        <v>0</v>
      </c>
      <c r="I35" s="420">
        <v>0</v>
      </c>
    </row>
    <row r="36" spans="1:9" ht="15" customHeight="1" x14ac:dyDescent="0.35">
      <c r="A36" s="299">
        <v>45199</v>
      </c>
      <c r="B36" s="267" t="s">
        <v>295</v>
      </c>
      <c r="C36" s="267" t="s">
        <v>813</v>
      </c>
      <c r="D36" s="267" t="s">
        <v>904</v>
      </c>
      <c r="E36" s="267" t="s">
        <v>871</v>
      </c>
      <c r="F36" s="420">
        <v>0</v>
      </c>
      <c r="G36" s="420">
        <v>0</v>
      </c>
      <c r="H36" s="420">
        <v>0</v>
      </c>
      <c r="I36" s="420">
        <v>0</v>
      </c>
    </row>
    <row r="37" spans="1:9" ht="15" customHeight="1" x14ac:dyDescent="0.35">
      <c r="A37" s="299">
        <v>45199</v>
      </c>
      <c r="B37" s="267" t="s">
        <v>295</v>
      </c>
      <c r="C37" s="267" t="s">
        <v>813</v>
      </c>
      <c r="D37" s="267" t="s">
        <v>903</v>
      </c>
      <c r="E37" s="267" t="s">
        <v>871</v>
      </c>
      <c r="F37" s="420">
        <v>0</v>
      </c>
      <c r="G37" s="420">
        <v>0</v>
      </c>
      <c r="H37" s="420">
        <v>0</v>
      </c>
      <c r="I37" s="420">
        <v>0</v>
      </c>
    </row>
    <row r="38" spans="1:9" ht="15" customHeight="1" x14ac:dyDescent="0.35">
      <c r="A38" s="299">
        <v>45291</v>
      </c>
      <c r="B38" s="267" t="s">
        <v>295</v>
      </c>
      <c r="C38" s="267" t="s">
        <v>813</v>
      </c>
      <c r="D38" s="267" t="s">
        <v>904</v>
      </c>
      <c r="E38" s="267" t="s">
        <v>871</v>
      </c>
      <c r="F38" s="420">
        <v>0</v>
      </c>
      <c r="G38" s="420">
        <v>0</v>
      </c>
      <c r="H38" s="420">
        <v>0</v>
      </c>
      <c r="I38" s="420">
        <v>0</v>
      </c>
    </row>
    <row r="39" spans="1:9" ht="15" customHeight="1" x14ac:dyDescent="0.35">
      <c r="A39" s="299">
        <v>45291</v>
      </c>
      <c r="B39" s="267" t="s">
        <v>295</v>
      </c>
      <c r="C39" s="267" t="s">
        <v>813</v>
      </c>
      <c r="D39" s="267" t="s">
        <v>903</v>
      </c>
      <c r="E39" s="267" t="s">
        <v>871</v>
      </c>
      <c r="F39" s="420">
        <v>0</v>
      </c>
      <c r="G39" s="420">
        <v>0</v>
      </c>
      <c r="H39" s="420">
        <v>0</v>
      </c>
      <c r="I39" s="420">
        <v>0</v>
      </c>
    </row>
  </sheetData>
  <autoFilter ref="A1:I4" xr:uid="{35F6762E-69A6-48BF-A899-E832F47B2867}"/>
  <sortState xmlns:xlrd2="http://schemas.microsoft.com/office/spreadsheetml/2017/richdata2" ref="A1:I4">
    <sortCondition descending="1" ref="A1"/>
  </sortState>
  <phoneticPr fontId="1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42"/>
  <sheetViews>
    <sheetView zoomScale="140" zoomScaleNormal="140" workbookViewId="0">
      <pane ySplit="1" topLeftCell="A2" activePane="bottomLeft" state="frozen"/>
      <selection pane="bottomLeft" activeCell="D12" sqref="D12"/>
    </sheetView>
  </sheetViews>
  <sheetFormatPr defaultRowHeight="15" customHeight="1" x14ac:dyDescent="0.35"/>
  <cols>
    <col min="1" max="1" width="13.453125" style="7" bestFit="1" customWidth="1"/>
    <col min="2" max="2" width="14" bestFit="1" customWidth="1"/>
    <col min="3" max="3" width="22.6328125" bestFit="1" customWidth="1"/>
    <col min="4" max="4" width="16.90625" bestFit="1" customWidth="1"/>
    <col min="5" max="5" width="11.08984375" bestFit="1" customWidth="1"/>
    <col min="6" max="6" width="17" style="8" bestFit="1" customWidth="1"/>
    <col min="7" max="7" width="20" style="8" bestFit="1" customWidth="1"/>
    <col min="8" max="161" width="10.6328125" customWidth="1"/>
  </cols>
  <sheetData>
    <row r="1" spans="1:7" s="25" customFormat="1" ht="15" customHeight="1" x14ac:dyDescent="0.35">
      <c r="A1" s="299" t="s">
        <v>0</v>
      </c>
      <c r="B1" s="267" t="s">
        <v>2</v>
      </c>
      <c r="C1" s="267" t="s">
        <v>3</v>
      </c>
      <c r="D1" s="267" t="s">
        <v>5</v>
      </c>
      <c r="E1" s="267" t="s">
        <v>4</v>
      </c>
      <c r="F1" s="188" t="s">
        <v>511</v>
      </c>
      <c r="G1" s="188" t="s">
        <v>512</v>
      </c>
    </row>
    <row r="2" spans="1:7" ht="15" customHeight="1" x14ac:dyDescent="0.35">
      <c r="A2" s="299">
        <v>43646</v>
      </c>
      <c r="B2" s="267" t="s">
        <v>295</v>
      </c>
      <c r="C2" s="267" t="s">
        <v>813</v>
      </c>
      <c r="D2" s="267" t="s">
        <v>56</v>
      </c>
      <c r="E2" s="267" t="s">
        <v>871</v>
      </c>
      <c r="F2" s="420" t="str">
        <f>HLOOKUP(F$1,'Bursa_BMDC PQD'!$E$1:$HP$12,2,FALSE)</f>
        <v>N/A</v>
      </c>
      <c r="G2" s="420" t="str">
        <f>HLOOKUP(G$1,'Bursa_BMDC PQD'!$E$1:$HP$12,2,FALSE)</f>
        <v>N/A</v>
      </c>
    </row>
    <row r="3" spans="1:7" ht="15" customHeight="1" x14ac:dyDescent="0.35">
      <c r="A3" s="502">
        <v>43738</v>
      </c>
      <c r="B3" s="267" t="s">
        <v>295</v>
      </c>
      <c r="C3" s="267" t="s">
        <v>813</v>
      </c>
      <c r="D3" s="267" t="s">
        <v>56</v>
      </c>
      <c r="E3" s="267" t="s">
        <v>871</v>
      </c>
      <c r="F3" s="420" t="str">
        <f>HLOOKUP(F$1,'Bursa_BMDC PQD'!$E$1:$HP$12,3,FALSE)</f>
        <v>N/A</v>
      </c>
      <c r="G3" s="420" t="str">
        <f>HLOOKUP(G$1,'Bursa_BMDC PQD'!$E$1:$HP$12,3,FALSE)</f>
        <v>N/A</v>
      </c>
    </row>
    <row r="4" spans="1:7" ht="15" customHeight="1" x14ac:dyDescent="0.35">
      <c r="A4" s="299">
        <v>43830</v>
      </c>
      <c r="B4" s="267" t="s">
        <v>295</v>
      </c>
      <c r="C4" s="267" t="s">
        <v>813</v>
      </c>
      <c r="D4" s="267" t="s">
        <v>56</v>
      </c>
      <c r="E4" s="267" t="s">
        <v>871</v>
      </c>
      <c r="F4" s="420" t="str">
        <f>HLOOKUP(F$1,'Bursa_BMDC PQD'!$E$1:$HP$12,4,FALSE)</f>
        <v>N/A</v>
      </c>
      <c r="G4" s="420" t="str">
        <f>HLOOKUP(G$1,'Bursa_BMDC PQD'!$E$1:$HP$12,4,FALSE)</f>
        <v>N/A</v>
      </c>
    </row>
    <row r="5" spans="1:7" ht="15" customHeight="1" x14ac:dyDescent="0.35">
      <c r="A5" s="502">
        <v>43921</v>
      </c>
      <c r="B5" s="267" t="s">
        <v>295</v>
      </c>
      <c r="C5" s="267" t="s">
        <v>813</v>
      </c>
      <c r="D5" s="267" t="s">
        <v>56</v>
      </c>
      <c r="E5" s="267" t="s">
        <v>871</v>
      </c>
      <c r="F5" s="420" t="str">
        <f>HLOOKUP(F$1,'Bursa_BMDC PQD'!$E$1:$HP$12,5,FALSE)</f>
        <v>N/A</v>
      </c>
      <c r="G5" s="420" t="str">
        <f>HLOOKUP(G$1,'Bursa_BMDC PQD'!$E$1:$HP$12,5,FALSE)</f>
        <v>N/A</v>
      </c>
    </row>
    <row r="6" spans="1:7" ht="15" customHeight="1" x14ac:dyDescent="0.35">
      <c r="A6" s="299">
        <v>44012</v>
      </c>
      <c r="B6" s="267" t="s">
        <v>295</v>
      </c>
      <c r="C6" s="267" t="s">
        <v>813</v>
      </c>
      <c r="D6" s="267" t="s">
        <v>56</v>
      </c>
      <c r="E6" s="267" t="s">
        <v>871</v>
      </c>
      <c r="F6" s="420" t="str">
        <f>HLOOKUP(F$1,'Bursa_BMDC PQD'!$E$1:$HP$12,6,FALSE)</f>
        <v>N/A</v>
      </c>
      <c r="G6" s="420" t="str">
        <f>HLOOKUP(G$1,'Bursa_BMDC PQD'!$E$1:$HP$12,6,FALSE)</f>
        <v>N/A</v>
      </c>
    </row>
    <row r="7" spans="1:7" ht="15" customHeight="1" x14ac:dyDescent="0.35">
      <c r="A7" s="502">
        <v>44104</v>
      </c>
      <c r="B7" s="267" t="s">
        <v>295</v>
      </c>
      <c r="C7" s="267" t="s">
        <v>813</v>
      </c>
      <c r="D7" s="267" t="s">
        <v>56</v>
      </c>
      <c r="E7" s="267" t="s">
        <v>871</v>
      </c>
      <c r="F7" s="420" t="str">
        <f>HLOOKUP(F$1,'Bursa_BMDC PQD'!$E$1:$HP$12,7,FALSE)</f>
        <v>N/A</v>
      </c>
      <c r="G7" s="420" t="str">
        <f>HLOOKUP(G$1,'Bursa_BMDC PQD'!$E$1:$HP$12,7,FALSE)</f>
        <v>N/A</v>
      </c>
    </row>
    <row r="8" spans="1:7" ht="15" customHeight="1" x14ac:dyDescent="0.35">
      <c r="A8" s="299">
        <v>44196</v>
      </c>
      <c r="B8" s="267" t="s">
        <v>295</v>
      </c>
      <c r="C8" s="267" t="s">
        <v>813</v>
      </c>
      <c r="D8" s="267" t="s">
        <v>56</v>
      </c>
      <c r="E8" s="267" t="s">
        <v>871</v>
      </c>
      <c r="F8" s="420" t="str">
        <f>HLOOKUP(F$1,'Bursa_BMDC PQD'!$E$1:$HP$12,8,FALSE)</f>
        <v>N/A</v>
      </c>
      <c r="G8" s="420" t="str">
        <f>HLOOKUP(G$1,'Bursa_BMDC PQD'!$E$1:$HP$12,8,FALSE)</f>
        <v>N/A</v>
      </c>
    </row>
    <row r="9" spans="1:7" ht="15" customHeight="1" x14ac:dyDescent="0.35">
      <c r="A9" s="502">
        <v>44286</v>
      </c>
      <c r="B9" s="267" t="s">
        <v>295</v>
      </c>
      <c r="C9" s="267" t="s">
        <v>813</v>
      </c>
      <c r="D9" s="267" t="s">
        <v>56</v>
      </c>
      <c r="E9" s="267" t="s">
        <v>871</v>
      </c>
      <c r="F9" s="420" t="str">
        <f>HLOOKUP(F$1,'Bursa_BMDC PQD'!$E$1:$HP$12,9,FALSE)</f>
        <v>N/A</v>
      </c>
      <c r="G9" s="420" t="str">
        <f>HLOOKUP(G$1,'Bursa_BMDC PQD'!$E$1:$HP$12,9,FALSE)</f>
        <v>N/A</v>
      </c>
    </row>
    <row r="10" spans="1:7" ht="15" customHeight="1" x14ac:dyDescent="0.35">
      <c r="A10" s="299">
        <v>44377</v>
      </c>
      <c r="B10" s="267" t="s">
        <v>295</v>
      </c>
      <c r="C10" s="267" t="s">
        <v>813</v>
      </c>
      <c r="D10" s="267" t="s">
        <v>56</v>
      </c>
      <c r="E10" s="267" t="s">
        <v>871</v>
      </c>
      <c r="F10" s="420" t="str">
        <f>HLOOKUP(F$1,'Bursa_BMDC PQD'!$E$1:$HP$12,10,FALSE)</f>
        <v>N/A</v>
      </c>
      <c r="G10" s="420" t="str">
        <f>HLOOKUP(G$1,'Bursa_BMDC PQD'!$E$1:$HP$12,10,FALSE)</f>
        <v>N/A</v>
      </c>
    </row>
    <row r="11" spans="1:7" ht="15" customHeight="1" x14ac:dyDescent="0.35">
      <c r="A11" s="502">
        <v>44469</v>
      </c>
      <c r="B11" s="267" t="s">
        <v>295</v>
      </c>
      <c r="C11" s="267" t="s">
        <v>813</v>
      </c>
      <c r="D11" s="267" t="s">
        <v>56</v>
      </c>
      <c r="E11" s="267" t="s">
        <v>871</v>
      </c>
      <c r="F11" s="420" t="str">
        <f>HLOOKUP(F$1,'Bursa_BMDC PQD'!$E$1:$HP$12,11,FALSE)</f>
        <v>N/A</v>
      </c>
      <c r="G11" s="420" t="str">
        <f>HLOOKUP(G$1,'Bursa_BMDC PQD'!$E$1:$HP$12,11,FALSE)</f>
        <v>N/A</v>
      </c>
    </row>
    <row r="12" spans="1:7" ht="15" customHeight="1" x14ac:dyDescent="0.35">
      <c r="A12" s="299">
        <v>44561</v>
      </c>
      <c r="B12" s="267" t="s">
        <v>295</v>
      </c>
      <c r="C12" s="267" t="s">
        <v>813</v>
      </c>
      <c r="D12" s="267" t="s">
        <v>56</v>
      </c>
      <c r="E12" s="267" t="s">
        <v>871</v>
      </c>
      <c r="F12" s="420" t="str">
        <f>HLOOKUP(F$1,'Bursa_BMDC PQD'!$E$1:$HP$12,12,FALSE)</f>
        <v>N/A</v>
      </c>
      <c r="G12" s="420" t="str">
        <f>HLOOKUP(G$1,'Bursa_BMDC PQD'!$E$1:$HP$12,12,FALSE)</f>
        <v>N/A</v>
      </c>
    </row>
    <row r="13" spans="1:7" ht="15" customHeight="1" x14ac:dyDescent="0.35">
      <c r="A13" s="502">
        <v>44651</v>
      </c>
      <c r="B13" s="267" t="s">
        <v>295</v>
      </c>
      <c r="C13" s="267" t="s">
        <v>813</v>
      </c>
      <c r="D13" s="267" t="s">
        <v>56</v>
      </c>
      <c r="E13" s="267" t="s">
        <v>871</v>
      </c>
      <c r="F13" s="420">
        <v>0</v>
      </c>
      <c r="G13" s="420">
        <v>2176222.1699999869</v>
      </c>
    </row>
    <row r="14" spans="1:7" ht="15" customHeight="1" x14ac:dyDescent="0.35">
      <c r="A14" s="502">
        <v>44651</v>
      </c>
      <c r="B14" s="267" t="s">
        <v>295</v>
      </c>
      <c r="C14" s="267" t="s">
        <v>813</v>
      </c>
      <c r="D14" s="267" t="s">
        <v>56</v>
      </c>
      <c r="E14" s="267" t="s">
        <v>871</v>
      </c>
      <c r="F14" s="420">
        <v>4278800.2</v>
      </c>
      <c r="G14" s="420">
        <v>23255402.649999976</v>
      </c>
    </row>
    <row r="15" spans="1:7" ht="15" customHeight="1" x14ac:dyDescent="0.35">
      <c r="A15" s="502">
        <v>44651</v>
      </c>
      <c r="B15" s="267" t="s">
        <v>295</v>
      </c>
      <c r="C15" s="267" t="s">
        <v>813</v>
      </c>
      <c r="D15" s="267" t="s">
        <v>56</v>
      </c>
      <c r="E15" s="267" t="s">
        <v>871</v>
      </c>
      <c r="F15" s="420">
        <v>0</v>
      </c>
      <c r="G15" s="420">
        <v>12186139.920000017</v>
      </c>
    </row>
    <row r="16" spans="1:7" ht="15" customHeight="1" x14ac:dyDescent="0.35">
      <c r="A16" s="502">
        <v>44651</v>
      </c>
      <c r="B16" s="267" t="s">
        <v>295</v>
      </c>
      <c r="C16" s="267" t="s">
        <v>813</v>
      </c>
      <c r="D16" s="267" t="s">
        <v>56</v>
      </c>
      <c r="E16" s="267" t="s">
        <v>871</v>
      </c>
      <c r="F16" s="420">
        <v>0</v>
      </c>
      <c r="G16" s="420">
        <v>15442954.309999973</v>
      </c>
    </row>
    <row r="17" spans="1:7" ht="15" customHeight="1" x14ac:dyDescent="0.35">
      <c r="A17" s="502">
        <v>44651</v>
      </c>
      <c r="B17" s="267" t="s">
        <v>295</v>
      </c>
      <c r="C17" s="267" t="s">
        <v>813</v>
      </c>
      <c r="D17" s="267" t="s">
        <v>56</v>
      </c>
      <c r="E17" s="267" t="s">
        <v>871</v>
      </c>
      <c r="F17" s="420">
        <v>0</v>
      </c>
      <c r="G17" s="420">
        <v>1251998.5600000024</v>
      </c>
    </row>
    <row r="18" spans="1:7" ht="15" customHeight="1" x14ac:dyDescent="0.35">
      <c r="A18" s="502">
        <v>44651</v>
      </c>
      <c r="B18" s="267" t="s">
        <v>295</v>
      </c>
      <c r="C18" s="267" t="s">
        <v>813</v>
      </c>
      <c r="D18" s="267" t="s">
        <v>56</v>
      </c>
      <c r="E18" s="267" t="s">
        <v>871</v>
      </c>
      <c r="F18" s="420">
        <v>0</v>
      </c>
      <c r="G18" s="420">
        <v>3236686.0399999917</v>
      </c>
    </row>
    <row r="19" spans="1:7" ht="15" customHeight="1" x14ac:dyDescent="0.35">
      <c r="A19" s="502">
        <v>44651</v>
      </c>
      <c r="B19" s="267" t="s">
        <v>295</v>
      </c>
      <c r="C19" s="267" t="s">
        <v>813</v>
      </c>
      <c r="D19" s="267" t="s">
        <v>56</v>
      </c>
      <c r="E19" s="267" t="s">
        <v>871</v>
      </c>
      <c r="F19" s="420">
        <v>58453809.610000014</v>
      </c>
      <c r="G19" s="420">
        <v>58453809.610000014</v>
      </c>
    </row>
    <row r="20" spans="1:7" ht="15" customHeight="1" x14ac:dyDescent="0.35">
      <c r="A20" s="299">
        <v>44742</v>
      </c>
      <c r="B20" s="476" t="s">
        <v>295</v>
      </c>
      <c r="C20" s="476" t="s">
        <v>813</v>
      </c>
      <c r="D20" s="476" t="s">
        <v>56</v>
      </c>
      <c r="E20" s="476" t="s">
        <v>871</v>
      </c>
      <c r="F20" s="428">
        <v>0</v>
      </c>
      <c r="G20" s="428">
        <v>15442954.309999973</v>
      </c>
    </row>
    <row r="21" spans="1:7" ht="15" customHeight="1" x14ac:dyDescent="0.35">
      <c r="A21" s="299">
        <v>44742</v>
      </c>
      <c r="B21" s="476" t="s">
        <v>295</v>
      </c>
      <c r="C21" s="476" t="s">
        <v>813</v>
      </c>
      <c r="D21" s="476" t="s">
        <v>56</v>
      </c>
      <c r="E21" s="476" t="s">
        <v>871</v>
      </c>
      <c r="F21" s="428">
        <v>0</v>
      </c>
      <c r="G21" s="428">
        <v>1251998.5600000024</v>
      </c>
    </row>
    <row r="22" spans="1:7" ht="15" customHeight="1" x14ac:dyDescent="0.35">
      <c r="A22" s="299">
        <v>44742</v>
      </c>
      <c r="B22" s="476" t="s">
        <v>295</v>
      </c>
      <c r="C22" s="476" t="s">
        <v>813</v>
      </c>
      <c r="D22" s="476" t="s">
        <v>56</v>
      </c>
      <c r="E22" s="476" t="s">
        <v>871</v>
      </c>
      <c r="F22" s="428">
        <v>0</v>
      </c>
      <c r="G22" s="428">
        <v>3236686.0399999917</v>
      </c>
    </row>
    <row r="23" spans="1:7" ht="15" customHeight="1" x14ac:dyDescent="0.35">
      <c r="A23" s="299">
        <v>44742</v>
      </c>
      <c r="B23" s="476" t="s">
        <v>295</v>
      </c>
      <c r="C23" s="476" t="s">
        <v>813</v>
      </c>
      <c r="D23" s="476" t="s">
        <v>56</v>
      </c>
      <c r="E23" s="476" t="s">
        <v>871</v>
      </c>
      <c r="F23" s="428">
        <v>58453809.610000014</v>
      </c>
      <c r="G23" s="428">
        <v>58453809.610000014</v>
      </c>
    </row>
    <row r="24" spans="1:7" ht="15" customHeight="1" x14ac:dyDescent="0.35">
      <c r="A24" s="299">
        <v>44742</v>
      </c>
      <c r="B24" s="476" t="s">
        <v>295</v>
      </c>
      <c r="C24" s="476" t="s">
        <v>813</v>
      </c>
      <c r="D24" s="476" t="s">
        <v>56</v>
      </c>
      <c r="E24" s="476" t="s">
        <v>871</v>
      </c>
      <c r="F24" s="428">
        <v>20182459.25</v>
      </c>
      <c r="G24" s="428">
        <v>23753146.24000001</v>
      </c>
    </row>
    <row r="25" spans="1:7" ht="15" customHeight="1" x14ac:dyDescent="0.35">
      <c r="A25" s="299">
        <v>44742</v>
      </c>
      <c r="B25" s="476" t="s">
        <v>295</v>
      </c>
      <c r="C25" s="476" t="s">
        <v>813</v>
      </c>
      <c r="D25" s="476" t="s">
        <v>56</v>
      </c>
      <c r="E25" s="476" t="s">
        <v>871</v>
      </c>
      <c r="F25" s="428">
        <v>29663933.679999962</v>
      </c>
      <c r="G25" s="428">
        <v>46593170.959999949</v>
      </c>
    </row>
    <row r="26" spans="1:7" ht="15" customHeight="1" x14ac:dyDescent="0.35">
      <c r="A26" s="502">
        <v>44834</v>
      </c>
      <c r="B26" s="267" t="s">
        <v>295</v>
      </c>
      <c r="C26" s="267" t="s">
        <v>813</v>
      </c>
      <c r="D26" s="267" t="s">
        <v>56</v>
      </c>
      <c r="E26" s="267" t="s">
        <v>871</v>
      </c>
      <c r="F26" s="420">
        <v>0</v>
      </c>
      <c r="G26" s="420">
        <v>15442954.309999973</v>
      </c>
    </row>
    <row r="27" spans="1:7" ht="15" customHeight="1" x14ac:dyDescent="0.35">
      <c r="A27" s="502">
        <v>44834</v>
      </c>
      <c r="B27" s="267" t="s">
        <v>295</v>
      </c>
      <c r="C27" s="267" t="s">
        <v>813</v>
      </c>
      <c r="D27" s="267" t="s">
        <v>56</v>
      </c>
      <c r="E27" s="267" t="s">
        <v>871</v>
      </c>
      <c r="F27" s="420">
        <v>0</v>
      </c>
      <c r="G27" s="420">
        <v>1251998.5600000024</v>
      </c>
    </row>
    <row r="28" spans="1:7" ht="15" customHeight="1" x14ac:dyDescent="0.35">
      <c r="A28" s="502">
        <v>44834</v>
      </c>
      <c r="B28" s="267" t="s">
        <v>295</v>
      </c>
      <c r="C28" s="267" t="s">
        <v>813</v>
      </c>
      <c r="D28" s="267" t="s">
        <v>56</v>
      </c>
      <c r="E28" s="267" t="s">
        <v>871</v>
      </c>
      <c r="F28" s="420">
        <v>0</v>
      </c>
      <c r="G28" s="420">
        <v>3236686.0399999917</v>
      </c>
    </row>
    <row r="29" spans="1:7" ht="15" customHeight="1" x14ac:dyDescent="0.35">
      <c r="A29" s="502">
        <v>44834</v>
      </c>
      <c r="B29" s="267" t="s">
        <v>295</v>
      </c>
      <c r="C29" s="267" t="s">
        <v>813</v>
      </c>
      <c r="D29" s="267" t="s">
        <v>56</v>
      </c>
      <c r="E29" s="267" t="s">
        <v>871</v>
      </c>
      <c r="F29" s="420">
        <v>58453809.610000014</v>
      </c>
      <c r="G29" s="420">
        <v>58453809.610000014</v>
      </c>
    </row>
    <row r="30" spans="1:7" ht="15" customHeight="1" x14ac:dyDescent="0.35">
      <c r="A30" s="502">
        <v>44834</v>
      </c>
      <c r="B30" s="267" t="s">
        <v>295</v>
      </c>
      <c r="C30" s="267" t="s">
        <v>813</v>
      </c>
      <c r="D30" s="267" t="s">
        <v>56</v>
      </c>
      <c r="E30" s="267" t="s">
        <v>871</v>
      </c>
      <c r="F30" s="420">
        <v>20182459.25</v>
      </c>
      <c r="G30" s="420">
        <v>23753146.24000001</v>
      </c>
    </row>
    <row r="31" spans="1:7" ht="15" customHeight="1" x14ac:dyDescent="0.35">
      <c r="A31" s="502">
        <v>44834</v>
      </c>
      <c r="B31" s="267" t="s">
        <v>295</v>
      </c>
      <c r="C31" s="267" t="s">
        <v>813</v>
      </c>
      <c r="D31" s="267" t="s">
        <v>56</v>
      </c>
      <c r="E31" s="267" t="s">
        <v>871</v>
      </c>
      <c r="F31" s="420">
        <v>29663933.679999962</v>
      </c>
      <c r="G31" s="420">
        <v>46593170.959999949</v>
      </c>
    </row>
    <row r="32" spans="1:7" ht="15" customHeight="1" x14ac:dyDescent="0.35">
      <c r="A32" s="299">
        <v>44926</v>
      </c>
      <c r="B32" s="476" t="s">
        <v>295</v>
      </c>
      <c r="C32" s="476" t="s">
        <v>813</v>
      </c>
      <c r="D32" s="476" t="s">
        <v>56</v>
      </c>
      <c r="E32" s="476" t="s">
        <v>871</v>
      </c>
      <c r="F32" s="428">
        <v>0</v>
      </c>
      <c r="G32" s="428">
        <v>15442954.309999973</v>
      </c>
    </row>
    <row r="33" spans="1:7" ht="15" customHeight="1" x14ac:dyDescent="0.35">
      <c r="A33" s="299">
        <v>44926</v>
      </c>
      <c r="B33" s="476" t="s">
        <v>295</v>
      </c>
      <c r="C33" s="476" t="s">
        <v>813</v>
      </c>
      <c r="D33" s="476" t="s">
        <v>56</v>
      </c>
      <c r="E33" s="476" t="s">
        <v>871</v>
      </c>
      <c r="F33" s="428">
        <v>0</v>
      </c>
      <c r="G33" s="428">
        <v>1251998.5600000024</v>
      </c>
    </row>
    <row r="34" spans="1:7" ht="15" customHeight="1" x14ac:dyDescent="0.35">
      <c r="A34" s="299">
        <v>44926</v>
      </c>
      <c r="B34" s="476" t="s">
        <v>295</v>
      </c>
      <c r="C34" s="476" t="s">
        <v>813</v>
      </c>
      <c r="D34" s="476" t="s">
        <v>56</v>
      </c>
      <c r="E34" s="476" t="s">
        <v>871</v>
      </c>
      <c r="F34" s="428">
        <v>0</v>
      </c>
      <c r="G34" s="428">
        <v>3236686.0399999917</v>
      </c>
    </row>
    <row r="35" spans="1:7" ht="15" customHeight="1" x14ac:dyDescent="0.35">
      <c r="A35" s="299">
        <v>44926</v>
      </c>
      <c r="B35" s="476" t="s">
        <v>295</v>
      </c>
      <c r="C35" s="476" t="s">
        <v>813</v>
      </c>
      <c r="D35" s="476" t="s">
        <v>56</v>
      </c>
      <c r="E35" s="476" t="s">
        <v>871</v>
      </c>
      <c r="F35" s="428">
        <v>58453809.610000014</v>
      </c>
      <c r="G35" s="428">
        <v>58453809.610000014</v>
      </c>
    </row>
    <row r="36" spans="1:7" ht="15" customHeight="1" x14ac:dyDescent="0.35">
      <c r="A36" s="299">
        <v>44926</v>
      </c>
      <c r="B36" s="476" t="s">
        <v>295</v>
      </c>
      <c r="C36" s="476" t="s">
        <v>813</v>
      </c>
      <c r="D36" s="476" t="s">
        <v>56</v>
      </c>
      <c r="E36" s="476" t="s">
        <v>871</v>
      </c>
      <c r="F36" s="428">
        <v>20182459.25</v>
      </c>
      <c r="G36" s="428">
        <v>23753146.24000001</v>
      </c>
    </row>
    <row r="37" spans="1:7" ht="15" customHeight="1" x14ac:dyDescent="0.35">
      <c r="A37" s="299">
        <v>44926</v>
      </c>
      <c r="B37" s="476" t="s">
        <v>295</v>
      </c>
      <c r="C37" s="476" t="s">
        <v>813</v>
      </c>
      <c r="D37" s="476" t="s">
        <v>56</v>
      </c>
      <c r="E37" s="476" t="s">
        <v>871</v>
      </c>
      <c r="F37" s="428">
        <v>29663933.679999962</v>
      </c>
      <c r="G37" s="428">
        <v>46593170.959999949</v>
      </c>
    </row>
    <row r="38" spans="1:7" ht="15" customHeight="1" x14ac:dyDescent="0.35">
      <c r="A38" s="502">
        <v>45016</v>
      </c>
      <c r="B38" s="267" t="s">
        <v>295</v>
      </c>
      <c r="C38" s="267" t="s">
        <v>813</v>
      </c>
      <c r="D38" s="267" t="s">
        <v>56</v>
      </c>
      <c r="E38" s="267" t="s">
        <v>871</v>
      </c>
      <c r="F38" s="420">
        <v>20182459.25</v>
      </c>
      <c r="G38" s="420">
        <v>23753146.24000001</v>
      </c>
    </row>
    <row r="39" spans="1:7" ht="15" customHeight="1" x14ac:dyDescent="0.35">
      <c r="A39" s="502">
        <v>45016</v>
      </c>
      <c r="B39" s="267" t="s">
        <v>295</v>
      </c>
      <c r="C39" s="267" t="s">
        <v>813</v>
      </c>
      <c r="D39" s="267" t="s">
        <v>56</v>
      </c>
      <c r="E39" s="267" t="s">
        <v>871</v>
      </c>
      <c r="F39" s="420">
        <v>29663933.679999962</v>
      </c>
      <c r="G39" s="420">
        <v>46593170.959999949</v>
      </c>
    </row>
    <row r="40" spans="1:7" ht="15" customHeight="1" x14ac:dyDescent="0.35">
      <c r="A40" s="299">
        <v>45107</v>
      </c>
      <c r="B40" s="267" t="s">
        <v>295</v>
      </c>
      <c r="C40" s="267" t="s">
        <v>813</v>
      </c>
      <c r="D40" s="267" t="s">
        <v>56</v>
      </c>
      <c r="E40" s="267" t="s">
        <v>871</v>
      </c>
      <c r="F40" s="420">
        <v>0</v>
      </c>
      <c r="G40" s="420">
        <v>0</v>
      </c>
    </row>
    <row r="41" spans="1:7" ht="15" customHeight="1" x14ac:dyDescent="0.35">
      <c r="A41" s="502">
        <v>45199</v>
      </c>
      <c r="B41" s="267" t="s">
        <v>295</v>
      </c>
      <c r="C41" s="267" t="s">
        <v>813</v>
      </c>
      <c r="D41" s="267" t="s">
        <v>56</v>
      </c>
      <c r="E41" s="267" t="s">
        <v>871</v>
      </c>
      <c r="F41" s="420">
        <v>0</v>
      </c>
      <c r="G41" s="420">
        <v>0</v>
      </c>
    </row>
    <row r="42" spans="1:7" ht="15" customHeight="1" x14ac:dyDescent="0.35">
      <c r="A42" s="299">
        <v>45291</v>
      </c>
      <c r="B42" s="267" t="s">
        <v>295</v>
      </c>
      <c r="C42" s="267" t="s">
        <v>813</v>
      </c>
      <c r="D42" s="267" t="s">
        <v>56</v>
      </c>
      <c r="E42" s="267" t="s">
        <v>871</v>
      </c>
      <c r="F42" s="420">
        <v>0</v>
      </c>
      <c r="G42" s="420">
        <v>0</v>
      </c>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K77"/>
  <sheetViews>
    <sheetView zoomScaleNormal="100" workbookViewId="0">
      <pane ySplit="1" topLeftCell="A47" activePane="bottomLeft" state="frozen"/>
      <selection pane="bottomLeft" activeCell="F77" sqref="F77"/>
    </sheetView>
  </sheetViews>
  <sheetFormatPr defaultColWidth="13.54296875" defaultRowHeight="15" customHeight="1" x14ac:dyDescent="0.35"/>
  <cols>
    <col min="1" max="1" width="13.453125" style="7" bestFit="1" customWidth="1"/>
    <col min="2" max="2" width="14" bestFit="1" customWidth="1"/>
    <col min="3" max="3" width="22.6328125" bestFit="1" customWidth="1"/>
    <col min="4" max="4" width="13.453125" bestFit="1" customWidth="1"/>
    <col min="5" max="5" width="17.6328125" customWidth="1"/>
    <col min="6" max="6" width="17" style="8" bestFit="1" customWidth="1"/>
    <col min="8" max="8" width="28" bestFit="1" customWidth="1"/>
    <col min="9" max="9" width="35.08984375" customWidth="1"/>
  </cols>
  <sheetData>
    <row r="1" spans="1:6" s="25" customFormat="1" ht="15" customHeight="1" x14ac:dyDescent="0.35">
      <c r="A1" s="299" t="s">
        <v>0</v>
      </c>
      <c r="B1" s="267" t="s">
        <v>2</v>
      </c>
      <c r="C1" s="267" t="s">
        <v>3</v>
      </c>
      <c r="D1" s="267" t="s">
        <v>5</v>
      </c>
      <c r="E1" s="267" t="s">
        <v>4</v>
      </c>
      <c r="F1" s="188" t="s">
        <v>513</v>
      </c>
    </row>
    <row r="2" spans="1:6" ht="15" customHeight="1" x14ac:dyDescent="0.35">
      <c r="A2" s="299">
        <v>43646</v>
      </c>
      <c r="B2" s="267" t="s">
        <v>295</v>
      </c>
      <c r="C2" s="267" t="s">
        <v>813</v>
      </c>
      <c r="D2" s="267" t="s">
        <v>313</v>
      </c>
      <c r="E2" s="267" t="s">
        <v>871</v>
      </c>
      <c r="F2" s="420" t="s">
        <v>718</v>
      </c>
    </row>
    <row r="3" spans="1:6" ht="15" customHeight="1" x14ac:dyDescent="0.35">
      <c r="A3" s="299">
        <v>43646</v>
      </c>
      <c r="B3" s="267" t="s">
        <v>295</v>
      </c>
      <c r="C3" s="267" t="s">
        <v>813</v>
      </c>
      <c r="D3" s="267" t="s">
        <v>314</v>
      </c>
      <c r="E3" s="267" t="s">
        <v>871</v>
      </c>
      <c r="F3" s="420" t="s">
        <v>718</v>
      </c>
    </row>
    <row r="4" spans="1:6" ht="15" customHeight="1" x14ac:dyDescent="0.35">
      <c r="A4" s="299">
        <v>43646</v>
      </c>
      <c r="B4" s="267" t="s">
        <v>295</v>
      </c>
      <c r="C4" s="267" t="s">
        <v>813</v>
      </c>
      <c r="D4" s="267" t="s">
        <v>315</v>
      </c>
      <c r="E4" s="267" t="s">
        <v>871</v>
      </c>
      <c r="F4" s="420" t="s">
        <v>718</v>
      </c>
    </row>
    <row r="5" spans="1:6" ht="15" customHeight="1" x14ac:dyDescent="0.35">
      <c r="A5" s="299">
        <v>43646</v>
      </c>
      <c r="B5" s="267" t="s">
        <v>295</v>
      </c>
      <c r="C5" s="267" t="s">
        <v>813</v>
      </c>
      <c r="D5" s="267" t="s">
        <v>316</v>
      </c>
      <c r="E5" s="267" t="s">
        <v>871</v>
      </c>
      <c r="F5" s="422" t="s">
        <v>718</v>
      </c>
    </row>
    <row r="6" spans="1:6" ht="15" customHeight="1" x14ac:dyDescent="0.35">
      <c r="A6" s="299">
        <v>43738</v>
      </c>
      <c r="B6" s="267" t="s">
        <v>295</v>
      </c>
      <c r="C6" s="267" t="s">
        <v>813</v>
      </c>
      <c r="D6" s="267" t="s">
        <v>313</v>
      </c>
      <c r="E6" s="267" t="s">
        <v>871</v>
      </c>
      <c r="F6" s="420" t="s">
        <v>718</v>
      </c>
    </row>
    <row r="7" spans="1:6" ht="15" customHeight="1" x14ac:dyDescent="0.35">
      <c r="A7" s="299">
        <v>43738</v>
      </c>
      <c r="B7" s="267" t="s">
        <v>295</v>
      </c>
      <c r="C7" s="267" t="s">
        <v>813</v>
      </c>
      <c r="D7" s="267" t="s">
        <v>314</v>
      </c>
      <c r="E7" s="267" t="s">
        <v>871</v>
      </c>
      <c r="F7" s="420" t="s">
        <v>718</v>
      </c>
    </row>
    <row r="8" spans="1:6" ht="15" customHeight="1" x14ac:dyDescent="0.35">
      <c r="A8" s="299">
        <v>43738</v>
      </c>
      <c r="B8" s="267" t="s">
        <v>295</v>
      </c>
      <c r="C8" s="267" t="s">
        <v>813</v>
      </c>
      <c r="D8" s="267" t="s">
        <v>315</v>
      </c>
      <c r="E8" s="267" t="s">
        <v>871</v>
      </c>
      <c r="F8" s="420" t="s">
        <v>718</v>
      </c>
    </row>
    <row r="9" spans="1:6" ht="15" customHeight="1" x14ac:dyDescent="0.35">
      <c r="A9" s="299">
        <v>43738</v>
      </c>
      <c r="B9" s="267" t="s">
        <v>295</v>
      </c>
      <c r="C9" s="267" t="s">
        <v>813</v>
      </c>
      <c r="D9" s="267" t="s">
        <v>316</v>
      </c>
      <c r="E9" s="267" t="s">
        <v>871</v>
      </c>
      <c r="F9" s="422" t="s">
        <v>718</v>
      </c>
    </row>
    <row r="10" spans="1:6" ht="15" customHeight="1" x14ac:dyDescent="0.35">
      <c r="A10" s="299">
        <v>43830</v>
      </c>
      <c r="B10" s="267" t="s">
        <v>295</v>
      </c>
      <c r="C10" s="267" t="s">
        <v>813</v>
      </c>
      <c r="D10" s="267" t="s">
        <v>313</v>
      </c>
      <c r="E10" s="267" t="s">
        <v>871</v>
      </c>
      <c r="F10" s="420" t="s">
        <v>718</v>
      </c>
    </row>
    <row r="11" spans="1:6" ht="15" customHeight="1" x14ac:dyDescent="0.35">
      <c r="A11" s="299">
        <v>43830</v>
      </c>
      <c r="B11" s="267" t="s">
        <v>295</v>
      </c>
      <c r="C11" s="267" t="s">
        <v>813</v>
      </c>
      <c r="D11" s="267" t="s">
        <v>314</v>
      </c>
      <c r="E11" s="267" t="s">
        <v>871</v>
      </c>
      <c r="F11" s="420" t="s">
        <v>718</v>
      </c>
    </row>
    <row r="12" spans="1:6" ht="15" customHeight="1" x14ac:dyDescent="0.35">
      <c r="A12" s="299">
        <v>43830</v>
      </c>
      <c r="B12" s="267" t="s">
        <v>295</v>
      </c>
      <c r="C12" s="267" t="s">
        <v>813</v>
      </c>
      <c r="D12" s="267" t="s">
        <v>315</v>
      </c>
      <c r="E12" s="267" t="s">
        <v>871</v>
      </c>
      <c r="F12" s="420" t="s">
        <v>718</v>
      </c>
    </row>
    <row r="13" spans="1:6" ht="15" customHeight="1" x14ac:dyDescent="0.35">
      <c r="A13" s="299">
        <v>43830</v>
      </c>
      <c r="B13" s="267" t="s">
        <v>295</v>
      </c>
      <c r="C13" s="267" t="s">
        <v>813</v>
      </c>
      <c r="D13" s="267" t="s">
        <v>316</v>
      </c>
      <c r="E13" s="267" t="s">
        <v>871</v>
      </c>
      <c r="F13" s="423" t="s">
        <v>718</v>
      </c>
    </row>
    <row r="14" spans="1:6" ht="15" customHeight="1" x14ac:dyDescent="0.35">
      <c r="A14" s="299">
        <v>43921</v>
      </c>
      <c r="B14" s="267" t="s">
        <v>295</v>
      </c>
      <c r="C14" s="267" t="s">
        <v>813</v>
      </c>
      <c r="D14" s="267" t="s">
        <v>313</v>
      </c>
      <c r="E14" s="267" t="s">
        <v>871</v>
      </c>
      <c r="F14" s="420" t="s">
        <v>718</v>
      </c>
    </row>
    <row r="15" spans="1:6" ht="15" customHeight="1" x14ac:dyDescent="0.35">
      <c r="A15" s="299">
        <v>43921</v>
      </c>
      <c r="B15" s="267" t="s">
        <v>295</v>
      </c>
      <c r="C15" s="267" t="s">
        <v>813</v>
      </c>
      <c r="D15" s="267" t="s">
        <v>314</v>
      </c>
      <c r="E15" s="267" t="s">
        <v>871</v>
      </c>
      <c r="F15" s="420" t="s">
        <v>718</v>
      </c>
    </row>
    <row r="16" spans="1:6" ht="15" customHeight="1" x14ac:dyDescent="0.35">
      <c r="A16" s="299">
        <v>43921</v>
      </c>
      <c r="B16" s="267" t="s">
        <v>295</v>
      </c>
      <c r="C16" s="267" t="s">
        <v>813</v>
      </c>
      <c r="D16" s="267" t="s">
        <v>315</v>
      </c>
      <c r="E16" s="267" t="s">
        <v>871</v>
      </c>
      <c r="F16" s="420" t="s">
        <v>718</v>
      </c>
    </row>
    <row r="17" spans="1:11" ht="15" customHeight="1" x14ac:dyDescent="0.35">
      <c r="A17" s="299">
        <v>43921</v>
      </c>
      <c r="B17" s="267" t="s">
        <v>295</v>
      </c>
      <c r="C17" s="267" t="s">
        <v>813</v>
      </c>
      <c r="D17" s="267" t="s">
        <v>316</v>
      </c>
      <c r="E17" s="267" t="s">
        <v>871</v>
      </c>
      <c r="F17" s="424" t="s">
        <v>718</v>
      </c>
    </row>
    <row r="18" spans="1:11" ht="15" customHeight="1" x14ac:dyDescent="0.35">
      <c r="A18" s="299">
        <v>44012</v>
      </c>
      <c r="B18" s="267" t="s">
        <v>295</v>
      </c>
      <c r="C18" s="267" t="s">
        <v>813</v>
      </c>
      <c r="D18" s="267" t="s">
        <v>313</v>
      </c>
      <c r="E18" s="267" t="s">
        <v>871</v>
      </c>
      <c r="F18" s="420" t="s">
        <v>718</v>
      </c>
    </row>
    <row r="19" spans="1:11" ht="15" customHeight="1" x14ac:dyDescent="0.35">
      <c r="A19" s="299">
        <v>44012</v>
      </c>
      <c r="B19" s="267" t="s">
        <v>295</v>
      </c>
      <c r="C19" s="267" t="s">
        <v>813</v>
      </c>
      <c r="D19" s="267" t="s">
        <v>314</v>
      </c>
      <c r="E19" s="267" t="s">
        <v>871</v>
      </c>
      <c r="F19" s="420" t="s">
        <v>718</v>
      </c>
    </row>
    <row r="20" spans="1:11" ht="15" customHeight="1" x14ac:dyDescent="0.35">
      <c r="A20" s="299">
        <v>44012</v>
      </c>
      <c r="B20" s="267" t="s">
        <v>295</v>
      </c>
      <c r="C20" s="267" t="s">
        <v>813</v>
      </c>
      <c r="D20" s="267" t="s">
        <v>315</v>
      </c>
      <c r="E20" s="267" t="s">
        <v>871</v>
      </c>
      <c r="F20" s="420" t="s">
        <v>718</v>
      </c>
    </row>
    <row r="21" spans="1:11" ht="15" customHeight="1" x14ac:dyDescent="0.35">
      <c r="A21" s="299">
        <v>44012</v>
      </c>
      <c r="B21" s="267" t="s">
        <v>295</v>
      </c>
      <c r="C21" s="267" t="s">
        <v>813</v>
      </c>
      <c r="D21" s="267" t="s">
        <v>316</v>
      </c>
      <c r="E21" s="267" t="s">
        <v>871</v>
      </c>
      <c r="F21" s="424" t="s">
        <v>718</v>
      </c>
    </row>
    <row r="22" spans="1:11" ht="15" customHeight="1" x14ac:dyDescent="0.35">
      <c r="A22" s="299">
        <v>44104</v>
      </c>
      <c r="B22" s="267" t="s">
        <v>295</v>
      </c>
      <c r="C22" s="267" t="s">
        <v>813</v>
      </c>
      <c r="D22" s="267" t="s">
        <v>313</v>
      </c>
      <c r="E22" s="267" t="s">
        <v>871</v>
      </c>
      <c r="F22" s="420" t="s">
        <v>718</v>
      </c>
      <c r="H22" s="25"/>
      <c r="I22" s="25"/>
      <c r="J22" s="25"/>
      <c r="K22" s="25"/>
    </row>
    <row r="23" spans="1:11" ht="15" customHeight="1" x14ac:dyDescent="0.35">
      <c r="A23" s="299">
        <v>44104</v>
      </c>
      <c r="B23" s="267" t="s">
        <v>295</v>
      </c>
      <c r="C23" s="267" t="s">
        <v>813</v>
      </c>
      <c r="D23" s="267" t="s">
        <v>314</v>
      </c>
      <c r="E23" s="267" t="s">
        <v>871</v>
      </c>
      <c r="F23" s="420" t="s">
        <v>718</v>
      </c>
      <c r="H23" s="25"/>
      <c r="I23" s="25"/>
      <c r="J23" s="25"/>
      <c r="K23" s="25"/>
    </row>
    <row r="24" spans="1:11" ht="15" customHeight="1" x14ac:dyDescent="0.35">
      <c r="A24" s="299">
        <v>44104</v>
      </c>
      <c r="B24" s="267" t="s">
        <v>295</v>
      </c>
      <c r="C24" s="267" t="s">
        <v>813</v>
      </c>
      <c r="D24" s="267" t="s">
        <v>315</v>
      </c>
      <c r="E24" s="267" t="s">
        <v>871</v>
      </c>
      <c r="F24" s="420" t="s">
        <v>718</v>
      </c>
      <c r="H24" s="25"/>
      <c r="I24" s="25"/>
      <c r="J24" s="25"/>
      <c r="K24" s="25"/>
    </row>
    <row r="25" spans="1:11" ht="15" customHeight="1" x14ac:dyDescent="0.35">
      <c r="A25" s="299">
        <v>44104</v>
      </c>
      <c r="B25" s="267" t="s">
        <v>295</v>
      </c>
      <c r="C25" s="267" t="s">
        <v>813</v>
      </c>
      <c r="D25" s="267" t="s">
        <v>316</v>
      </c>
      <c r="E25" s="267" t="s">
        <v>871</v>
      </c>
      <c r="F25" s="424" t="s">
        <v>718</v>
      </c>
      <c r="H25" s="25"/>
      <c r="I25" s="25"/>
      <c r="J25" s="25"/>
      <c r="K25" s="25"/>
    </row>
    <row r="26" spans="1:11" ht="15" customHeight="1" x14ac:dyDescent="0.35">
      <c r="A26" s="299">
        <v>44196</v>
      </c>
      <c r="B26" s="267" t="s">
        <v>295</v>
      </c>
      <c r="C26" s="267" t="s">
        <v>813</v>
      </c>
      <c r="D26" s="267" t="s">
        <v>313</v>
      </c>
      <c r="E26" s="267" t="s">
        <v>871</v>
      </c>
      <c r="F26" s="420" t="s">
        <v>718</v>
      </c>
    </row>
    <row r="27" spans="1:11" ht="15" customHeight="1" x14ac:dyDescent="0.35">
      <c r="A27" s="299">
        <v>44196</v>
      </c>
      <c r="B27" s="267" t="s">
        <v>295</v>
      </c>
      <c r="C27" s="267" t="s">
        <v>813</v>
      </c>
      <c r="D27" s="267" t="s">
        <v>314</v>
      </c>
      <c r="E27" s="267" t="s">
        <v>871</v>
      </c>
      <c r="F27" s="420" t="s">
        <v>718</v>
      </c>
    </row>
    <row r="28" spans="1:11" ht="15" customHeight="1" x14ac:dyDescent="0.35">
      <c r="A28" s="299">
        <v>44196</v>
      </c>
      <c r="B28" s="267" t="s">
        <v>295</v>
      </c>
      <c r="C28" s="267" t="s">
        <v>813</v>
      </c>
      <c r="D28" s="267" t="s">
        <v>315</v>
      </c>
      <c r="E28" s="267" t="s">
        <v>871</v>
      </c>
      <c r="F28" s="420" t="s">
        <v>718</v>
      </c>
    </row>
    <row r="29" spans="1:11" ht="15" customHeight="1" x14ac:dyDescent="0.35">
      <c r="A29" s="299">
        <v>44196</v>
      </c>
      <c r="B29" s="267" t="s">
        <v>295</v>
      </c>
      <c r="C29" s="267" t="s">
        <v>813</v>
      </c>
      <c r="D29" s="267" t="s">
        <v>316</v>
      </c>
      <c r="E29" s="267" t="s">
        <v>871</v>
      </c>
      <c r="F29" s="424" t="s">
        <v>718</v>
      </c>
    </row>
    <row r="30" spans="1:11" ht="15" customHeight="1" x14ac:dyDescent="0.35">
      <c r="A30" s="299">
        <v>44286</v>
      </c>
      <c r="B30" s="267" t="s">
        <v>295</v>
      </c>
      <c r="C30" s="267" t="s">
        <v>813</v>
      </c>
      <c r="D30" s="267" t="s">
        <v>313</v>
      </c>
      <c r="E30" s="267" t="s">
        <v>871</v>
      </c>
      <c r="F30" s="420" t="s">
        <v>718</v>
      </c>
    </row>
    <row r="31" spans="1:11" ht="15" customHeight="1" x14ac:dyDescent="0.35">
      <c r="A31" s="299">
        <v>44286</v>
      </c>
      <c r="B31" s="267" t="s">
        <v>295</v>
      </c>
      <c r="C31" s="267" t="s">
        <v>813</v>
      </c>
      <c r="D31" s="267" t="s">
        <v>314</v>
      </c>
      <c r="E31" s="267" t="s">
        <v>871</v>
      </c>
      <c r="F31" s="420" t="s">
        <v>718</v>
      </c>
    </row>
    <row r="32" spans="1:11" ht="15" customHeight="1" x14ac:dyDescent="0.35">
      <c r="A32" s="299">
        <v>44286</v>
      </c>
      <c r="B32" s="267" t="s">
        <v>295</v>
      </c>
      <c r="C32" s="267" t="s">
        <v>813</v>
      </c>
      <c r="D32" s="267" t="s">
        <v>315</v>
      </c>
      <c r="E32" s="267" t="s">
        <v>871</v>
      </c>
      <c r="F32" s="420" t="s">
        <v>718</v>
      </c>
    </row>
    <row r="33" spans="1:6" ht="15" customHeight="1" x14ac:dyDescent="0.35">
      <c r="A33" s="299">
        <v>44286</v>
      </c>
      <c r="B33" s="267" t="s">
        <v>295</v>
      </c>
      <c r="C33" s="267" t="s">
        <v>813</v>
      </c>
      <c r="D33" s="267" t="s">
        <v>316</v>
      </c>
      <c r="E33" s="267" t="s">
        <v>871</v>
      </c>
      <c r="F33" s="424" t="s">
        <v>718</v>
      </c>
    </row>
    <row r="34" spans="1:6" ht="15" customHeight="1" x14ac:dyDescent="0.35">
      <c r="A34" s="299">
        <v>44377</v>
      </c>
      <c r="B34" s="267" t="s">
        <v>295</v>
      </c>
      <c r="C34" s="267" t="s">
        <v>813</v>
      </c>
      <c r="D34" s="267" t="s">
        <v>313</v>
      </c>
      <c r="E34" s="267" t="s">
        <v>871</v>
      </c>
      <c r="F34" s="420" t="s">
        <v>718</v>
      </c>
    </row>
    <row r="35" spans="1:6" ht="15" customHeight="1" x14ac:dyDescent="0.35">
      <c r="A35" s="299">
        <v>44377</v>
      </c>
      <c r="B35" s="267" t="s">
        <v>295</v>
      </c>
      <c r="C35" s="267" t="s">
        <v>813</v>
      </c>
      <c r="D35" s="267" t="s">
        <v>314</v>
      </c>
      <c r="E35" s="267" t="s">
        <v>871</v>
      </c>
      <c r="F35" s="420" t="s">
        <v>718</v>
      </c>
    </row>
    <row r="36" spans="1:6" ht="15" customHeight="1" x14ac:dyDescent="0.35">
      <c r="A36" s="299">
        <v>44377</v>
      </c>
      <c r="B36" s="267" t="s">
        <v>295</v>
      </c>
      <c r="C36" s="267" t="s">
        <v>813</v>
      </c>
      <c r="D36" s="267" t="s">
        <v>315</v>
      </c>
      <c r="E36" s="267" t="s">
        <v>871</v>
      </c>
      <c r="F36" s="420" t="s">
        <v>718</v>
      </c>
    </row>
    <row r="37" spans="1:6" ht="15" customHeight="1" x14ac:dyDescent="0.35">
      <c r="A37" s="299">
        <v>44377</v>
      </c>
      <c r="B37" s="267" t="s">
        <v>295</v>
      </c>
      <c r="C37" s="267" t="s">
        <v>813</v>
      </c>
      <c r="D37" s="267" t="s">
        <v>316</v>
      </c>
      <c r="E37" s="267" t="s">
        <v>871</v>
      </c>
      <c r="F37" s="424" t="s">
        <v>718</v>
      </c>
    </row>
    <row r="38" spans="1:6" ht="15" customHeight="1" x14ac:dyDescent="0.35">
      <c r="A38" s="299">
        <v>44469</v>
      </c>
      <c r="B38" s="267" t="s">
        <v>295</v>
      </c>
      <c r="C38" s="267" t="s">
        <v>813</v>
      </c>
      <c r="D38" s="267" t="s">
        <v>313</v>
      </c>
      <c r="E38" s="267" t="s">
        <v>871</v>
      </c>
      <c r="F38" s="420" t="s">
        <v>718</v>
      </c>
    </row>
    <row r="39" spans="1:6" ht="15" customHeight="1" x14ac:dyDescent="0.35">
      <c r="A39" s="299">
        <v>44469</v>
      </c>
      <c r="B39" s="267" t="s">
        <v>295</v>
      </c>
      <c r="C39" s="267" t="s">
        <v>813</v>
      </c>
      <c r="D39" s="267" t="s">
        <v>314</v>
      </c>
      <c r="E39" s="267" t="s">
        <v>871</v>
      </c>
      <c r="F39" s="420" t="s">
        <v>718</v>
      </c>
    </row>
    <row r="40" spans="1:6" ht="15" customHeight="1" x14ac:dyDescent="0.35">
      <c r="A40" s="299">
        <v>44469</v>
      </c>
      <c r="B40" s="267" t="s">
        <v>295</v>
      </c>
      <c r="C40" s="267" t="s">
        <v>813</v>
      </c>
      <c r="D40" s="267" t="s">
        <v>315</v>
      </c>
      <c r="E40" s="267" t="s">
        <v>871</v>
      </c>
      <c r="F40" s="420" t="s">
        <v>718</v>
      </c>
    </row>
    <row r="41" spans="1:6" ht="15" customHeight="1" x14ac:dyDescent="0.35">
      <c r="A41" s="299">
        <v>44469</v>
      </c>
      <c r="B41" s="267" t="s">
        <v>295</v>
      </c>
      <c r="C41" s="267" t="s">
        <v>813</v>
      </c>
      <c r="D41" s="267" t="s">
        <v>316</v>
      </c>
      <c r="E41" s="267" t="s">
        <v>871</v>
      </c>
      <c r="F41" s="424" t="s">
        <v>718</v>
      </c>
    </row>
    <row r="42" spans="1:6" ht="15" customHeight="1" x14ac:dyDescent="0.35">
      <c r="A42" s="299">
        <v>44561</v>
      </c>
      <c r="B42" s="267" t="s">
        <v>295</v>
      </c>
      <c r="C42" s="267" t="s">
        <v>813</v>
      </c>
      <c r="D42" s="267" t="s">
        <v>313</v>
      </c>
      <c r="E42" s="267" t="s">
        <v>871</v>
      </c>
      <c r="F42" s="420" t="s">
        <v>718</v>
      </c>
    </row>
    <row r="43" spans="1:6" ht="15" customHeight="1" x14ac:dyDescent="0.35">
      <c r="A43" s="299">
        <v>44561</v>
      </c>
      <c r="B43" s="267" t="s">
        <v>295</v>
      </c>
      <c r="C43" s="267" t="s">
        <v>813</v>
      </c>
      <c r="D43" s="267" t="s">
        <v>314</v>
      </c>
      <c r="E43" s="267" t="s">
        <v>871</v>
      </c>
      <c r="F43" s="420" t="s">
        <v>718</v>
      </c>
    </row>
    <row r="44" spans="1:6" ht="15" customHeight="1" x14ac:dyDescent="0.35">
      <c r="A44" s="299">
        <v>44561</v>
      </c>
      <c r="B44" s="267" t="s">
        <v>295</v>
      </c>
      <c r="C44" s="267" t="s">
        <v>813</v>
      </c>
      <c r="D44" s="267" t="s">
        <v>315</v>
      </c>
      <c r="E44" s="267" t="s">
        <v>871</v>
      </c>
      <c r="F44" s="420" t="s">
        <v>718</v>
      </c>
    </row>
    <row r="45" spans="1:6" ht="15" customHeight="1" x14ac:dyDescent="0.35">
      <c r="A45" s="299">
        <v>44561</v>
      </c>
      <c r="B45" s="267" t="s">
        <v>295</v>
      </c>
      <c r="C45" s="267" t="s">
        <v>813</v>
      </c>
      <c r="D45" s="267" t="s">
        <v>316</v>
      </c>
      <c r="E45" s="267" t="s">
        <v>871</v>
      </c>
      <c r="F45" s="424" t="s">
        <v>718</v>
      </c>
    </row>
    <row r="46" spans="1:6" ht="15" customHeight="1" x14ac:dyDescent="0.35">
      <c r="A46" s="299">
        <v>44651</v>
      </c>
      <c r="B46" s="267" t="s">
        <v>295</v>
      </c>
      <c r="C46" s="267" t="s">
        <v>813</v>
      </c>
      <c r="D46" s="267" t="s">
        <v>313</v>
      </c>
      <c r="E46" s="267" t="s">
        <v>871</v>
      </c>
      <c r="F46" s="420">
        <v>242525354.44999999</v>
      </c>
    </row>
    <row r="47" spans="1:6" ht="15" customHeight="1" x14ac:dyDescent="0.35">
      <c r="A47" s="299">
        <v>44651</v>
      </c>
      <c r="B47" s="267" t="s">
        <v>295</v>
      </c>
      <c r="C47" s="267" t="s">
        <v>813</v>
      </c>
      <c r="D47" s="267" t="s">
        <v>314</v>
      </c>
      <c r="E47" s="267" t="s">
        <v>871</v>
      </c>
      <c r="F47" s="420">
        <v>2531858449.8000002</v>
      </c>
    </row>
    <row r="48" spans="1:6" ht="15" customHeight="1" x14ac:dyDescent="0.35">
      <c r="A48" s="299">
        <v>44651</v>
      </c>
      <c r="B48" s="267" t="s">
        <v>295</v>
      </c>
      <c r="C48" s="267" t="s">
        <v>813</v>
      </c>
      <c r="D48" s="267" t="s">
        <v>315</v>
      </c>
      <c r="E48" s="267" t="s">
        <v>871</v>
      </c>
      <c r="F48" s="420" t="s">
        <v>287</v>
      </c>
    </row>
    <row r="49" spans="1:6" ht="15" customHeight="1" x14ac:dyDescent="0.35">
      <c r="A49" s="299">
        <v>44651</v>
      </c>
      <c r="B49" s="267" t="s">
        <v>295</v>
      </c>
      <c r="C49" s="267" t="s">
        <v>813</v>
      </c>
      <c r="D49" s="267" t="s">
        <v>316</v>
      </c>
      <c r="E49" s="267" t="s">
        <v>871</v>
      </c>
      <c r="F49" s="420">
        <v>2774383804.25</v>
      </c>
    </row>
    <row r="50" spans="1:6" ht="15" customHeight="1" x14ac:dyDescent="0.35">
      <c r="A50" s="299">
        <v>44742</v>
      </c>
      <c r="B50" s="267" t="s">
        <v>295</v>
      </c>
      <c r="C50" s="267" t="s">
        <v>813</v>
      </c>
      <c r="D50" s="267" t="s">
        <v>313</v>
      </c>
      <c r="E50" s="267" t="s">
        <v>871</v>
      </c>
      <c r="F50" s="420">
        <v>211804606.66999999</v>
      </c>
    </row>
    <row r="51" spans="1:6" ht="15" customHeight="1" x14ac:dyDescent="0.35">
      <c r="A51" s="299">
        <v>44742</v>
      </c>
      <c r="B51" s="267" t="s">
        <v>295</v>
      </c>
      <c r="C51" s="267" t="s">
        <v>813</v>
      </c>
      <c r="D51" s="267" t="s">
        <v>314</v>
      </c>
      <c r="E51" s="267" t="s">
        <v>871</v>
      </c>
      <c r="F51" s="420">
        <v>2829187106</v>
      </c>
    </row>
    <row r="52" spans="1:6" ht="15" customHeight="1" x14ac:dyDescent="0.35">
      <c r="A52" s="299">
        <v>44742</v>
      </c>
      <c r="B52" s="267" t="s">
        <v>295</v>
      </c>
      <c r="C52" s="267" t="s">
        <v>813</v>
      </c>
      <c r="D52" s="267" t="s">
        <v>315</v>
      </c>
      <c r="E52" s="267" t="s">
        <v>871</v>
      </c>
      <c r="F52" s="420" t="s">
        <v>287</v>
      </c>
    </row>
    <row r="53" spans="1:6" ht="15" customHeight="1" x14ac:dyDescent="0.35">
      <c r="A53" s="299">
        <v>44742</v>
      </c>
      <c r="B53" s="267" t="s">
        <v>295</v>
      </c>
      <c r="C53" s="267" t="s">
        <v>813</v>
      </c>
      <c r="D53" s="267" t="s">
        <v>316</v>
      </c>
      <c r="E53" s="267" t="s">
        <v>871</v>
      </c>
      <c r="F53" s="420">
        <v>3040991712.6700001</v>
      </c>
    </row>
    <row r="54" spans="1:6" ht="15" customHeight="1" x14ac:dyDescent="0.35">
      <c r="A54" s="299">
        <v>44834</v>
      </c>
      <c r="B54" s="267" t="s">
        <v>295</v>
      </c>
      <c r="C54" s="267" t="s">
        <v>813</v>
      </c>
      <c r="D54" s="267" t="s">
        <v>313</v>
      </c>
      <c r="E54" s="267" t="s">
        <v>871</v>
      </c>
      <c r="F54" s="420">
        <v>150934113.32999998</v>
      </c>
    </row>
    <row r="55" spans="1:6" ht="15" customHeight="1" x14ac:dyDescent="0.35">
      <c r="A55" s="299">
        <v>44834</v>
      </c>
      <c r="B55" s="267" t="s">
        <v>295</v>
      </c>
      <c r="C55" s="267" t="s">
        <v>813</v>
      </c>
      <c r="D55" s="267" t="s">
        <v>314</v>
      </c>
      <c r="E55" s="267" t="s">
        <v>871</v>
      </c>
      <c r="F55" s="420">
        <v>2221866935</v>
      </c>
    </row>
    <row r="56" spans="1:6" ht="15" customHeight="1" x14ac:dyDescent="0.35">
      <c r="A56" s="299">
        <v>44834</v>
      </c>
      <c r="B56" s="267" t="s">
        <v>295</v>
      </c>
      <c r="C56" s="267" t="s">
        <v>813</v>
      </c>
      <c r="D56" s="267" t="s">
        <v>315</v>
      </c>
      <c r="E56" s="267" t="s">
        <v>871</v>
      </c>
      <c r="F56" s="420" t="s">
        <v>287</v>
      </c>
    </row>
    <row r="57" spans="1:6" ht="15" customHeight="1" x14ac:dyDescent="0.35">
      <c r="A57" s="299">
        <v>44834</v>
      </c>
      <c r="B57" s="267" t="s">
        <v>295</v>
      </c>
      <c r="C57" s="267" t="s">
        <v>813</v>
      </c>
      <c r="D57" s="267" t="s">
        <v>316</v>
      </c>
      <c r="E57" s="267" t="s">
        <v>871</v>
      </c>
      <c r="F57" s="420">
        <v>2372801048.3299999</v>
      </c>
    </row>
    <row r="58" spans="1:6" ht="15" customHeight="1" x14ac:dyDescent="0.35">
      <c r="A58" s="299">
        <v>44926</v>
      </c>
      <c r="B58" s="267" t="s">
        <v>295</v>
      </c>
      <c r="C58" s="267" t="s">
        <v>813</v>
      </c>
      <c r="D58" s="267" t="s">
        <v>313</v>
      </c>
      <c r="E58" s="267" t="s">
        <v>871</v>
      </c>
      <c r="F58" s="420">
        <v>191424708.56999999</v>
      </c>
    </row>
    <row r="59" spans="1:6" ht="15" customHeight="1" x14ac:dyDescent="0.35">
      <c r="A59" s="299">
        <v>44926</v>
      </c>
      <c r="B59" s="267" t="s">
        <v>295</v>
      </c>
      <c r="C59" s="267" t="s">
        <v>813</v>
      </c>
      <c r="D59" s="267" t="s">
        <v>314</v>
      </c>
      <c r="E59" s="267" t="s">
        <v>871</v>
      </c>
      <c r="F59" s="420">
        <v>2162307337</v>
      </c>
    </row>
    <row r="60" spans="1:6" ht="15" customHeight="1" x14ac:dyDescent="0.35">
      <c r="A60" s="299">
        <v>44926</v>
      </c>
      <c r="B60" s="267" t="s">
        <v>295</v>
      </c>
      <c r="C60" s="267" t="s">
        <v>813</v>
      </c>
      <c r="D60" s="267" t="s">
        <v>315</v>
      </c>
      <c r="E60" s="267" t="s">
        <v>871</v>
      </c>
      <c r="F60" s="420" t="s">
        <v>287</v>
      </c>
    </row>
    <row r="61" spans="1:6" ht="15" customHeight="1" x14ac:dyDescent="0.35">
      <c r="A61" s="299">
        <v>44926</v>
      </c>
      <c r="B61" s="267" t="s">
        <v>295</v>
      </c>
      <c r="C61" s="267" t="s">
        <v>813</v>
      </c>
      <c r="D61" s="267" t="s">
        <v>316</v>
      </c>
      <c r="E61" s="267" t="s">
        <v>871</v>
      </c>
      <c r="F61" s="420">
        <v>2353732045.5700002</v>
      </c>
    </row>
    <row r="62" spans="1:6" ht="15" customHeight="1" x14ac:dyDescent="0.35">
      <c r="A62" s="299">
        <v>45016</v>
      </c>
      <c r="B62" s="267" t="s">
        <v>295</v>
      </c>
      <c r="C62" s="267" t="s">
        <v>813</v>
      </c>
      <c r="D62" s="267" t="s">
        <v>313</v>
      </c>
      <c r="E62" s="267" t="s">
        <v>871</v>
      </c>
      <c r="F62" s="420">
        <v>213213293.91</v>
      </c>
    </row>
    <row r="63" spans="1:6" ht="15" customHeight="1" x14ac:dyDescent="0.35">
      <c r="A63" s="299">
        <v>45016</v>
      </c>
      <c r="B63" s="267" t="s">
        <v>295</v>
      </c>
      <c r="C63" s="267" t="s">
        <v>813</v>
      </c>
      <c r="D63" s="267" t="s">
        <v>314</v>
      </c>
      <c r="E63" s="267" t="s">
        <v>871</v>
      </c>
      <c r="F63" s="420">
        <v>2019813235</v>
      </c>
    </row>
    <row r="64" spans="1:6" ht="15" customHeight="1" x14ac:dyDescent="0.35">
      <c r="A64" s="299">
        <v>45016</v>
      </c>
      <c r="B64" s="267" t="s">
        <v>295</v>
      </c>
      <c r="C64" s="267" t="s">
        <v>813</v>
      </c>
      <c r="D64" s="267" t="s">
        <v>315</v>
      </c>
      <c r="E64" s="267" t="s">
        <v>871</v>
      </c>
      <c r="F64" s="420" t="s">
        <v>287</v>
      </c>
    </row>
    <row r="65" spans="1:6" ht="15" customHeight="1" x14ac:dyDescent="0.35">
      <c r="A65" s="299">
        <v>45016</v>
      </c>
      <c r="B65" s="267" t="s">
        <v>295</v>
      </c>
      <c r="C65" s="267" t="s">
        <v>813</v>
      </c>
      <c r="D65" s="267" t="s">
        <v>316</v>
      </c>
      <c r="E65" s="267" t="s">
        <v>871</v>
      </c>
      <c r="F65" s="420">
        <v>2233026528.9099998</v>
      </c>
    </row>
    <row r="66" spans="1:6" ht="15" customHeight="1" x14ac:dyDescent="0.35">
      <c r="A66" s="299">
        <v>45107</v>
      </c>
      <c r="B66" s="267" t="s">
        <v>295</v>
      </c>
      <c r="C66" s="267" t="s">
        <v>813</v>
      </c>
      <c r="D66" s="267" t="s">
        <v>313</v>
      </c>
      <c r="E66" s="267" t="s">
        <v>871</v>
      </c>
      <c r="F66" s="420">
        <v>215898347.5</v>
      </c>
    </row>
    <row r="67" spans="1:6" ht="15" customHeight="1" x14ac:dyDescent="0.35">
      <c r="A67" s="299">
        <v>45107</v>
      </c>
      <c r="B67" s="267" t="s">
        <v>295</v>
      </c>
      <c r="C67" s="267" t="s">
        <v>813</v>
      </c>
      <c r="D67" s="267" t="s">
        <v>314</v>
      </c>
      <c r="E67" s="267" t="s">
        <v>871</v>
      </c>
      <c r="F67" s="420">
        <v>2024321616</v>
      </c>
    </row>
    <row r="68" spans="1:6" ht="15" customHeight="1" x14ac:dyDescent="0.35">
      <c r="A68" s="299">
        <v>45107</v>
      </c>
      <c r="B68" s="267" t="s">
        <v>295</v>
      </c>
      <c r="C68" s="267" t="s">
        <v>813</v>
      </c>
      <c r="D68" s="267" t="s">
        <v>315</v>
      </c>
      <c r="E68" s="267" t="s">
        <v>871</v>
      </c>
      <c r="F68" s="420" t="s">
        <v>287</v>
      </c>
    </row>
    <row r="69" spans="1:6" ht="15" customHeight="1" x14ac:dyDescent="0.35">
      <c r="A69" s="299">
        <v>45107</v>
      </c>
      <c r="B69" s="267" t="s">
        <v>295</v>
      </c>
      <c r="C69" s="267" t="s">
        <v>813</v>
      </c>
      <c r="D69" s="267" t="s">
        <v>316</v>
      </c>
      <c r="E69" s="267" t="s">
        <v>871</v>
      </c>
      <c r="F69" s="420">
        <v>2240219963.5</v>
      </c>
    </row>
    <row r="70" spans="1:6" ht="15" customHeight="1" x14ac:dyDescent="0.35">
      <c r="A70" s="299">
        <v>45199</v>
      </c>
      <c r="B70" s="267" t="s">
        <v>295</v>
      </c>
      <c r="C70" s="267" t="s">
        <v>813</v>
      </c>
      <c r="D70" s="267" t="s">
        <v>313</v>
      </c>
      <c r="E70" s="267" t="s">
        <v>871</v>
      </c>
      <c r="F70" s="420">
        <v>268249984</v>
      </c>
    </row>
    <row r="71" spans="1:6" ht="15" customHeight="1" x14ac:dyDescent="0.35">
      <c r="A71" s="299">
        <v>45199</v>
      </c>
      <c r="B71" s="267" t="s">
        <v>295</v>
      </c>
      <c r="C71" s="267" t="s">
        <v>813</v>
      </c>
      <c r="D71" s="267" t="s">
        <v>314</v>
      </c>
      <c r="E71" s="267" t="s">
        <v>871</v>
      </c>
      <c r="F71" s="420">
        <v>2018554339</v>
      </c>
    </row>
    <row r="72" spans="1:6" ht="15" customHeight="1" x14ac:dyDescent="0.35">
      <c r="A72" s="299">
        <v>45199</v>
      </c>
      <c r="B72" s="267" t="s">
        <v>295</v>
      </c>
      <c r="C72" s="267" t="s">
        <v>813</v>
      </c>
      <c r="D72" s="267" t="s">
        <v>315</v>
      </c>
      <c r="E72" s="267" t="s">
        <v>871</v>
      </c>
      <c r="F72" s="420" t="s">
        <v>287</v>
      </c>
    </row>
    <row r="73" spans="1:6" ht="15" customHeight="1" x14ac:dyDescent="0.35">
      <c r="A73" s="299">
        <v>45199</v>
      </c>
      <c r="B73" s="267" t="s">
        <v>295</v>
      </c>
      <c r="C73" s="267" t="s">
        <v>813</v>
      </c>
      <c r="D73" s="267" t="s">
        <v>316</v>
      </c>
      <c r="E73" s="267" t="s">
        <v>871</v>
      </c>
      <c r="F73" s="420">
        <v>2286804323</v>
      </c>
    </row>
    <row r="74" spans="1:6" ht="15" customHeight="1" x14ac:dyDescent="0.35">
      <c r="A74" s="299">
        <v>45291</v>
      </c>
      <c r="B74" s="267" t="s">
        <v>295</v>
      </c>
      <c r="C74" s="267" t="s">
        <v>813</v>
      </c>
      <c r="D74" s="267" t="s">
        <v>313</v>
      </c>
      <c r="E74" s="267" t="s">
        <v>871</v>
      </c>
      <c r="F74" s="420">
        <v>194851149.5</v>
      </c>
    </row>
    <row r="75" spans="1:6" ht="15" customHeight="1" x14ac:dyDescent="0.35">
      <c r="A75" s="299">
        <v>45291</v>
      </c>
      <c r="B75" s="267" t="s">
        <v>295</v>
      </c>
      <c r="C75" s="267" t="s">
        <v>813</v>
      </c>
      <c r="D75" s="267" t="s">
        <v>314</v>
      </c>
      <c r="E75" s="267" t="s">
        <v>871</v>
      </c>
      <c r="F75" s="420">
        <v>1509710648.608762</v>
      </c>
    </row>
    <row r="76" spans="1:6" ht="15" customHeight="1" x14ac:dyDescent="0.35">
      <c r="A76" s="299">
        <v>45291</v>
      </c>
      <c r="B76" s="267" t="s">
        <v>295</v>
      </c>
      <c r="C76" s="267" t="s">
        <v>813</v>
      </c>
      <c r="D76" s="267" t="s">
        <v>315</v>
      </c>
      <c r="E76" s="267" t="s">
        <v>871</v>
      </c>
      <c r="F76" s="420" t="s">
        <v>287</v>
      </c>
    </row>
    <row r="77" spans="1:6" ht="15" customHeight="1" x14ac:dyDescent="0.35">
      <c r="A77" s="299">
        <v>45291</v>
      </c>
      <c r="B77" s="267" t="s">
        <v>295</v>
      </c>
      <c r="C77" s="267" t="s">
        <v>813</v>
      </c>
      <c r="D77" s="267" t="s">
        <v>316</v>
      </c>
      <c r="E77" s="267" t="s">
        <v>871</v>
      </c>
      <c r="F77" s="420">
        <v>1704561798.108762</v>
      </c>
    </row>
  </sheetData>
  <autoFilter ref="A1:F21" xr:uid="{2A2A5447-496D-4316-BC7D-0C4217C938BE}"/>
  <sortState xmlns:xlrd2="http://schemas.microsoft.com/office/spreadsheetml/2017/richdata2" ref="A1:F21">
    <sortCondition descending="1" ref="A1"/>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4813-44DC-422E-B8F5-E1F7C533A2FF}">
  <sheetPr codeName="Sheet27"/>
  <dimension ref="A1:J217"/>
  <sheetViews>
    <sheetView topLeftCell="B1" zoomScale="83" zoomScaleNormal="83" workbookViewId="0">
      <selection activeCell="I3" sqref="I3"/>
    </sheetView>
  </sheetViews>
  <sheetFormatPr defaultRowHeight="14.5" x14ac:dyDescent="0.35"/>
  <cols>
    <col min="1" max="1" width="11.6328125" style="353" bestFit="1" customWidth="1"/>
    <col min="2" max="2" width="21.1796875" style="353" customWidth="1"/>
    <col min="3" max="4" width="32.453125" customWidth="1"/>
    <col min="5" max="5" width="7.6328125" style="353" bestFit="1" customWidth="1"/>
    <col min="6" max="6" width="7.453125" style="353" bestFit="1" customWidth="1"/>
    <col min="7" max="7" width="29.54296875" style="353" customWidth="1"/>
    <col min="8" max="8" width="11.6328125" style="353" customWidth="1"/>
    <col min="9" max="9" width="42.81640625" style="353" bestFit="1" customWidth="1"/>
    <col min="10" max="10" width="8.7265625" style="353" customWidth="1"/>
  </cols>
  <sheetData>
    <row r="1" spans="1:10" ht="24" x14ac:dyDescent="0.35">
      <c r="A1" s="320" t="s">
        <v>707</v>
      </c>
      <c r="B1" s="320" t="s">
        <v>708</v>
      </c>
      <c r="C1" s="140" t="s">
        <v>944</v>
      </c>
      <c r="D1" s="140" t="s">
        <v>945</v>
      </c>
      <c r="E1" s="320" t="s">
        <v>813</v>
      </c>
      <c r="F1" s="320" t="s">
        <v>946</v>
      </c>
      <c r="G1" s="320" t="s">
        <v>947</v>
      </c>
      <c r="H1" s="320" t="s">
        <v>948</v>
      </c>
      <c r="I1" s="320" t="s">
        <v>949</v>
      </c>
      <c r="J1" s="320" t="s">
        <v>950</v>
      </c>
    </row>
    <row r="2" spans="1:10" ht="84" x14ac:dyDescent="0.35">
      <c r="A2" s="141">
        <v>4.0999999999999996</v>
      </c>
      <c r="B2" s="141" t="s">
        <v>7</v>
      </c>
      <c r="C2" s="142" t="s">
        <v>8</v>
      </c>
      <c r="D2" s="142" t="s">
        <v>8</v>
      </c>
      <c r="E2" s="341" t="s">
        <v>371</v>
      </c>
      <c r="F2" s="341" t="s">
        <v>371</v>
      </c>
      <c r="G2" s="321" t="s">
        <v>719</v>
      </c>
      <c r="H2" s="141">
        <v>4.0999999999999996</v>
      </c>
      <c r="I2" s="141" t="s">
        <v>7</v>
      </c>
      <c r="J2" s="321">
        <f t="shared" ref="J2:J47" si="0">IF(E2=F2,1,0)</f>
        <v>1</v>
      </c>
    </row>
    <row r="3" spans="1:10" ht="84" x14ac:dyDescent="0.35">
      <c r="A3" s="141">
        <v>4.0999999999999996</v>
      </c>
      <c r="B3" s="141" t="s">
        <v>7</v>
      </c>
      <c r="C3" s="142" t="s">
        <v>12</v>
      </c>
      <c r="D3" s="142" t="s">
        <v>12</v>
      </c>
      <c r="E3" s="341" t="s">
        <v>372</v>
      </c>
      <c r="F3" s="341" t="s">
        <v>372</v>
      </c>
      <c r="G3" s="321" t="s">
        <v>719</v>
      </c>
      <c r="H3" s="141">
        <v>4.0999999999999996</v>
      </c>
      <c r="I3" s="141" t="s">
        <v>7</v>
      </c>
      <c r="J3" s="321">
        <f t="shared" si="0"/>
        <v>1</v>
      </c>
    </row>
    <row r="4" spans="1:10" ht="84" x14ac:dyDescent="0.35">
      <c r="A4" s="141">
        <v>4.0999999999999996</v>
      </c>
      <c r="B4" s="141" t="s">
        <v>7</v>
      </c>
      <c r="C4" s="142" t="s">
        <v>13</v>
      </c>
      <c r="D4" s="142" t="s">
        <v>13</v>
      </c>
      <c r="E4" s="341" t="s">
        <v>373</v>
      </c>
      <c r="F4" s="341" t="s">
        <v>373</v>
      </c>
      <c r="G4" s="321" t="s">
        <v>719</v>
      </c>
      <c r="H4" s="141">
        <v>4.0999999999999996</v>
      </c>
      <c r="I4" s="141" t="s">
        <v>7</v>
      </c>
      <c r="J4" s="321">
        <f t="shared" si="0"/>
        <v>1</v>
      </c>
    </row>
    <row r="5" spans="1:10" ht="84" x14ac:dyDescent="0.35">
      <c r="A5" s="141">
        <v>4.0999999999999996</v>
      </c>
      <c r="B5" s="141" t="s">
        <v>7</v>
      </c>
      <c r="C5" s="142" t="s">
        <v>14</v>
      </c>
      <c r="D5" s="142" t="s">
        <v>14</v>
      </c>
      <c r="E5" s="341" t="s">
        <v>374</v>
      </c>
      <c r="F5" s="341" t="s">
        <v>374</v>
      </c>
      <c r="G5" s="321" t="s">
        <v>719</v>
      </c>
      <c r="H5" s="141">
        <v>4.0999999999999996</v>
      </c>
      <c r="I5" s="141" t="s">
        <v>7</v>
      </c>
      <c r="J5" s="321">
        <f t="shared" si="0"/>
        <v>1</v>
      </c>
    </row>
    <row r="6" spans="1:10" ht="84" x14ac:dyDescent="0.35">
      <c r="A6" s="141">
        <v>4.0999999999999996</v>
      </c>
      <c r="B6" s="141" t="s">
        <v>7</v>
      </c>
      <c r="C6" s="142" t="s">
        <v>15</v>
      </c>
      <c r="D6" s="142" t="s">
        <v>15</v>
      </c>
      <c r="E6" s="341" t="s">
        <v>375</v>
      </c>
      <c r="F6" s="341" t="s">
        <v>375</v>
      </c>
      <c r="G6" s="321" t="s">
        <v>719</v>
      </c>
      <c r="H6" s="141">
        <v>4.0999999999999996</v>
      </c>
      <c r="I6" s="141" t="s">
        <v>7</v>
      </c>
      <c r="J6" s="321">
        <f t="shared" si="0"/>
        <v>1</v>
      </c>
    </row>
    <row r="7" spans="1:10" ht="84" x14ac:dyDescent="0.35">
      <c r="A7" s="141">
        <v>4.0999999999999996</v>
      </c>
      <c r="B7" s="141" t="s">
        <v>7</v>
      </c>
      <c r="C7" s="142" t="s">
        <v>16</v>
      </c>
      <c r="D7" s="142" t="s">
        <v>16</v>
      </c>
      <c r="E7" s="341" t="s">
        <v>376</v>
      </c>
      <c r="F7" s="341" t="s">
        <v>376</v>
      </c>
      <c r="G7" s="321" t="s">
        <v>719</v>
      </c>
      <c r="H7" s="141">
        <v>4.0999999999999996</v>
      </c>
      <c r="I7" s="141" t="s">
        <v>7</v>
      </c>
      <c r="J7" s="321">
        <f t="shared" si="0"/>
        <v>1</v>
      </c>
    </row>
    <row r="8" spans="1:10" ht="84" x14ac:dyDescent="0.35">
      <c r="A8" s="141">
        <v>4.0999999999999996</v>
      </c>
      <c r="B8" s="141" t="s">
        <v>7</v>
      </c>
      <c r="C8" s="142" t="s">
        <v>17</v>
      </c>
      <c r="D8" s="142" t="s">
        <v>17</v>
      </c>
      <c r="E8" s="341" t="s">
        <v>377</v>
      </c>
      <c r="F8" s="341" t="s">
        <v>377</v>
      </c>
      <c r="G8" s="321" t="s">
        <v>719</v>
      </c>
      <c r="H8" s="141">
        <v>4.0999999999999996</v>
      </c>
      <c r="I8" s="141" t="s">
        <v>7</v>
      </c>
      <c r="J8" s="321">
        <f t="shared" si="0"/>
        <v>1</v>
      </c>
    </row>
    <row r="9" spans="1:10" ht="84" x14ac:dyDescent="0.35">
      <c r="A9" s="141">
        <v>4.0999999999999996</v>
      </c>
      <c r="B9" s="141" t="s">
        <v>7</v>
      </c>
      <c r="C9" s="142" t="s">
        <v>18</v>
      </c>
      <c r="D9" s="142" t="s">
        <v>18</v>
      </c>
      <c r="E9" s="341" t="s">
        <v>378</v>
      </c>
      <c r="F9" s="341" t="s">
        <v>378</v>
      </c>
      <c r="G9" s="321" t="s">
        <v>719</v>
      </c>
      <c r="H9" s="141">
        <v>4.0999999999999996</v>
      </c>
      <c r="I9" s="141" t="s">
        <v>7</v>
      </c>
      <c r="J9" s="321">
        <f t="shared" si="0"/>
        <v>1</v>
      </c>
    </row>
    <row r="10" spans="1:10" ht="84" x14ac:dyDescent="0.35">
      <c r="A10" s="141">
        <v>4.0999999999999996</v>
      </c>
      <c r="B10" s="141" t="s">
        <v>7</v>
      </c>
      <c r="C10" s="142" t="s">
        <v>19</v>
      </c>
      <c r="D10" s="142" t="s">
        <v>19</v>
      </c>
      <c r="E10" s="341" t="s">
        <v>379</v>
      </c>
      <c r="F10" s="341" t="s">
        <v>379</v>
      </c>
      <c r="G10" s="321" t="s">
        <v>719</v>
      </c>
      <c r="H10" s="141">
        <v>4.0999999999999996</v>
      </c>
      <c r="I10" s="141" t="s">
        <v>7</v>
      </c>
      <c r="J10" s="321">
        <f t="shared" si="0"/>
        <v>1</v>
      </c>
    </row>
    <row r="11" spans="1:10" ht="84" x14ac:dyDescent="0.35">
      <c r="A11" s="141">
        <v>4.0999999999999996</v>
      </c>
      <c r="B11" s="141" t="s">
        <v>7</v>
      </c>
      <c r="C11" s="142" t="s">
        <v>20</v>
      </c>
      <c r="D11" s="142" t="s">
        <v>20</v>
      </c>
      <c r="E11" s="341" t="s">
        <v>380</v>
      </c>
      <c r="F11" s="341" t="s">
        <v>380</v>
      </c>
      <c r="G11" s="321" t="s">
        <v>719</v>
      </c>
      <c r="H11" s="141">
        <v>4.0999999999999996</v>
      </c>
      <c r="I11" s="141" t="s">
        <v>7</v>
      </c>
      <c r="J11" s="321">
        <f t="shared" si="0"/>
        <v>1</v>
      </c>
    </row>
    <row r="12" spans="1:10" ht="36" x14ac:dyDescent="0.35">
      <c r="A12" s="144">
        <v>4.2</v>
      </c>
      <c r="B12" s="141" t="s">
        <v>21</v>
      </c>
      <c r="C12" s="142" t="s">
        <v>22</v>
      </c>
      <c r="D12" s="142" t="s">
        <v>22</v>
      </c>
      <c r="E12" s="341" t="s">
        <v>381</v>
      </c>
      <c r="F12" s="341" t="s">
        <v>381</v>
      </c>
      <c r="G12" s="321" t="s">
        <v>719</v>
      </c>
      <c r="H12" s="144">
        <v>4.2</v>
      </c>
      <c r="I12" s="141" t="s">
        <v>21</v>
      </c>
      <c r="J12" s="321">
        <f t="shared" si="0"/>
        <v>1</v>
      </c>
    </row>
    <row r="13" spans="1:10" ht="60" x14ac:dyDescent="0.35">
      <c r="A13" s="145">
        <v>4.3</v>
      </c>
      <c r="B13" s="141" t="s">
        <v>24</v>
      </c>
      <c r="C13" s="145" t="s">
        <v>25</v>
      </c>
      <c r="D13" s="145" t="s">
        <v>25</v>
      </c>
      <c r="E13" s="342" t="s">
        <v>492</v>
      </c>
      <c r="F13" s="342" t="s">
        <v>492</v>
      </c>
      <c r="G13" s="321" t="s">
        <v>720</v>
      </c>
      <c r="H13" s="145">
        <v>4.3</v>
      </c>
      <c r="I13" s="141" t="s">
        <v>24</v>
      </c>
      <c r="J13" s="321">
        <f t="shared" si="0"/>
        <v>1</v>
      </c>
    </row>
    <row r="14" spans="1:10" ht="60" x14ac:dyDescent="0.35">
      <c r="A14" s="145">
        <v>4.3</v>
      </c>
      <c r="B14" s="141" t="s">
        <v>24</v>
      </c>
      <c r="C14" s="145" t="s">
        <v>27</v>
      </c>
      <c r="D14" s="145" t="s">
        <v>27</v>
      </c>
      <c r="E14" s="342" t="s">
        <v>493</v>
      </c>
      <c r="F14" s="342" t="s">
        <v>493</v>
      </c>
      <c r="G14" s="321" t="s">
        <v>720</v>
      </c>
      <c r="H14" s="145">
        <v>4.3</v>
      </c>
      <c r="I14" s="141" t="s">
        <v>24</v>
      </c>
      <c r="J14" s="321">
        <f t="shared" si="0"/>
        <v>1</v>
      </c>
    </row>
    <row r="15" spans="1:10" ht="60" x14ac:dyDescent="0.35">
      <c r="A15" s="145">
        <v>4.3</v>
      </c>
      <c r="B15" s="141" t="s">
        <v>24</v>
      </c>
      <c r="C15" s="145" t="s">
        <v>28</v>
      </c>
      <c r="D15" s="145" t="s">
        <v>28</v>
      </c>
      <c r="E15" s="342" t="s">
        <v>494</v>
      </c>
      <c r="F15" s="342" t="s">
        <v>494</v>
      </c>
      <c r="G15" s="321" t="s">
        <v>720</v>
      </c>
      <c r="H15" s="145">
        <v>4.3</v>
      </c>
      <c r="I15" s="141" t="s">
        <v>24</v>
      </c>
      <c r="J15" s="321">
        <f t="shared" si="0"/>
        <v>1</v>
      </c>
    </row>
    <row r="16" spans="1:10" ht="60" x14ac:dyDescent="0.35">
      <c r="A16" s="145">
        <v>4.3</v>
      </c>
      <c r="B16" s="141" t="s">
        <v>24</v>
      </c>
      <c r="C16" s="145" t="s">
        <v>29</v>
      </c>
      <c r="D16" s="145" t="s">
        <v>29</v>
      </c>
      <c r="E16" s="342" t="s">
        <v>495</v>
      </c>
      <c r="F16" s="342" t="s">
        <v>495</v>
      </c>
      <c r="G16" s="321" t="s">
        <v>720</v>
      </c>
      <c r="H16" s="145">
        <v>4.3</v>
      </c>
      <c r="I16" s="141" t="s">
        <v>24</v>
      </c>
      <c r="J16" s="321">
        <f t="shared" si="0"/>
        <v>1</v>
      </c>
    </row>
    <row r="17" spans="1:10" ht="60" x14ac:dyDescent="0.35">
      <c r="A17" s="145">
        <v>4.3</v>
      </c>
      <c r="B17" s="141" t="s">
        <v>24</v>
      </c>
      <c r="C17" s="145" t="s">
        <v>30</v>
      </c>
      <c r="D17" s="145" t="s">
        <v>30</v>
      </c>
      <c r="E17" s="342" t="s">
        <v>496</v>
      </c>
      <c r="F17" s="342" t="s">
        <v>496</v>
      </c>
      <c r="G17" s="321" t="s">
        <v>720</v>
      </c>
      <c r="H17" s="145">
        <v>4.3</v>
      </c>
      <c r="I17" s="141" t="s">
        <v>24</v>
      </c>
      <c r="J17" s="321">
        <f t="shared" si="0"/>
        <v>1</v>
      </c>
    </row>
    <row r="18" spans="1:10" ht="60" x14ac:dyDescent="0.35">
      <c r="A18" s="145">
        <v>4.3</v>
      </c>
      <c r="B18" s="141" t="s">
        <v>24</v>
      </c>
      <c r="C18" s="145" t="s">
        <v>31</v>
      </c>
      <c r="D18" s="145" t="s">
        <v>31</v>
      </c>
      <c r="E18" s="342" t="s">
        <v>497</v>
      </c>
      <c r="F18" s="342" t="s">
        <v>497</v>
      </c>
      <c r="G18" s="321" t="s">
        <v>720</v>
      </c>
      <c r="H18" s="145">
        <v>4.3</v>
      </c>
      <c r="I18" s="141" t="s">
        <v>24</v>
      </c>
      <c r="J18" s="321">
        <f t="shared" si="0"/>
        <v>1</v>
      </c>
    </row>
    <row r="19" spans="1:10" ht="60" x14ac:dyDescent="0.35">
      <c r="A19" s="145">
        <v>4.3</v>
      </c>
      <c r="B19" s="141" t="s">
        <v>24</v>
      </c>
      <c r="C19" s="145" t="s">
        <v>32</v>
      </c>
      <c r="D19" s="145" t="s">
        <v>32</v>
      </c>
      <c r="E19" s="342" t="s">
        <v>498</v>
      </c>
      <c r="F19" s="342" t="s">
        <v>498</v>
      </c>
      <c r="G19" s="321" t="s">
        <v>720</v>
      </c>
      <c r="H19" s="145">
        <v>4.3</v>
      </c>
      <c r="I19" s="141" t="s">
        <v>24</v>
      </c>
      <c r="J19" s="321">
        <f t="shared" si="0"/>
        <v>1</v>
      </c>
    </row>
    <row r="20" spans="1:10" ht="60" x14ac:dyDescent="0.35">
      <c r="A20" s="145">
        <v>4.3</v>
      </c>
      <c r="B20" s="141" t="s">
        <v>24</v>
      </c>
      <c r="C20" s="145" t="s">
        <v>33</v>
      </c>
      <c r="D20" s="145" t="s">
        <v>33</v>
      </c>
      <c r="E20" s="342" t="s">
        <v>499</v>
      </c>
      <c r="F20" s="342" t="s">
        <v>499</v>
      </c>
      <c r="G20" s="321" t="s">
        <v>720</v>
      </c>
      <c r="H20" s="145">
        <v>4.3</v>
      </c>
      <c r="I20" s="141" t="s">
        <v>24</v>
      </c>
      <c r="J20" s="321">
        <f t="shared" si="0"/>
        <v>1</v>
      </c>
    </row>
    <row r="21" spans="1:10" ht="60" x14ac:dyDescent="0.35">
      <c r="A21" s="145">
        <v>4.3</v>
      </c>
      <c r="B21" s="141" t="s">
        <v>24</v>
      </c>
      <c r="C21" s="145" t="s">
        <v>34</v>
      </c>
      <c r="D21" s="145" t="s">
        <v>34</v>
      </c>
      <c r="E21" s="342" t="s">
        <v>500</v>
      </c>
      <c r="F21" s="342" t="s">
        <v>500</v>
      </c>
      <c r="G21" s="321" t="s">
        <v>720</v>
      </c>
      <c r="H21" s="145">
        <v>4.3</v>
      </c>
      <c r="I21" s="141" t="s">
        <v>24</v>
      </c>
      <c r="J21" s="321">
        <f t="shared" si="0"/>
        <v>1</v>
      </c>
    </row>
    <row r="22" spans="1:10" ht="60" x14ac:dyDescent="0.35">
      <c r="A22" s="145">
        <v>4.3</v>
      </c>
      <c r="B22" s="141" t="s">
        <v>24</v>
      </c>
      <c r="C22" s="145" t="s">
        <v>35</v>
      </c>
      <c r="D22" s="145" t="s">
        <v>35</v>
      </c>
      <c r="E22" s="342" t="s">
        <v>501</v>
      </c>
      <c r="F22" s="342" t="s">
        <v>501</v>
      </c>
      <c r="G22" s="321" t="s">
        <v>720</v>
      </c>
      <c r="H22" s="145">
        <v>4.3</v>
      </c>
      <c r="I22" s="141" t="s">
        <v>24</v>
      </c>
      <c r="J22" s="321">
        <f t="shared" si="0"/>
        <v>1</v>
      </c>
    </row>
    <row r="23" spans="1:10" ht="60" x14ac:dyDescent="0.35">
      <c r="A23" s="145">
        <v>4.3</v>
      </c>
      <c r="B23" s="141" t="s">
        <v>24</v>
      </c>
      <c r="C23" s="145" t="s">
        <v>36</v>
      </c>
      <c r="D23" s="145" t="s">
        <v>36</v>
      </c>
      <c r="E23" s="342" t="s">
        <v>502</v>
      </c>
      <c r="F23" s="342" t="s">
        <v>502</v>
      </c>
      <c r="G23" s="321" t="s">
        <v>720</v>
      </c>
      <c r="H23" s="145">
        <v>4.3</v>
      </c>
      <c r="I23" s="141" t="s">
        <v>24</v>
      </c>
      <c r="J23" s="321">
        <f t="shared" si="0"/>
        <v>1</v>
      </c>
    </row>
    <row r="24" spans="1:10" ht="60" x14ac:dyDescent="0.35">
      <c r="A24" s="145">
        <v>4.3</v>
      </c>
      <c r="B24" s="141" t="s">
        <v>24</v>
      </c>
      <c r="C24" s="145" t="s">
        <v>37</v>
      </c>
      <c r="D24" s="145" t="s">
        <v>37</v>
      </c>
      <c r="E24" s="342" t="s">
        <v>503</v>
      </c>
      <c r="F24" s="342" t="s">
        <v>503</v>
      </c>
      <c r="G24" s="321" t="s">
        <v>720</v>
      </c>
      <c r="H24" s="145">
        <v>4.3</v>
      </c>
      <c r="I24" s="141" t="s">
        <v>24</v>
      </c>
      <c r="J24" s="321">
        <f t="shared" si="0"/>
        <v>1</v>
      </c>
    </row>
    <row r="25" spans="1:10" ht="60" x14ac:dyDescent="0.35">
      <c r="A25" s="145">
        <v>4.3</v>
      </c>
      <c r="B25" s="141" t="s">
        <v>24</v>
      </c>
      <c r="C25" s="145" t="s">
        <v>721</v>
      </c>
      <c r="D25" s="145" t="s">
        <v>721</v>
      </c>
      <c r="E25" s="342" t="s">
        <v>504</v>
      </c>
      <c r="F25" s="342" t="s">
        <v>504</v>
      </c>
      <c r="G25" s="321" t="s">
        <v>720</v>
      </c>
      <c r="H25" s="145">
        <v>4.3</v>
      </c>
      <c r="I25" s="141" t="s">
        <v>24</v>
      </c>
      <c r="J25" s="321">
        <f t="shared" si="0"/>
        <v>1</v>
      </c>
    </row>
    <row r="26" spans="1:10" ht="60" x14ac:dyDescent="0.35">
      <c r="A26" s="145">
        <v>4.3</v>
      </c>
      <c r="B26" s="141" t="s">
        <v>24</v>
      </c>
      <c r="C26" s="145" t="s">
        <v>722</v>
      </c>
      <c r="D26" s="145" t="s">
        <v>722</v>
      </c>
      <c r="E26" s="342" t="s">
        <v>505</v>
      </c>
      <c r="F26" s="342" t="s">
        <v>505</v>
      </c>
      <c r="G26" s="321" t="s">
        <v>720</v>
      </c>
      <c r="H26" s="145">
        <v>4.3</v>
      </c>
      <c r="I26" s="141" t="s">
        <v>24</v>
      </c>
      <c r="J26" s="321">
        <f t="shared" si="0"/>
        <v>1</v>
      </c>
    </row>
    <row r="27" spans="1:10" ht="60" x14ac:dyDescent="0.35">
      <c r="A27" s="145">
        <v>4.3</v>
      </c>
      <c r="B27" s="146" t="s">
        <v>39</v>
      </c>
      <c r="C27" s="147" t="s">
        <v>40</v>
      </c>
      <c r="D27" s="147" t="s">
        <v>40</v>
      </c>
      <c r="E27" s="342" t="s">
        <v>506</v>
      </c>
      <c r="F27" s="342" t="s">
        <v>506</v>
      </c>
      <c r="G27" s="321" t="s">
        <v>720</v>
      </c>
      <c r="H27" s="145">
        <v>4.3</v>
      </c>
      <c r="I27" s="146" t="s">
        <v>39</v>
      </c>
      <c r="J27" s="321">
        <f t="shared" si="0"/>
        <v>1</v>
      </c>
    </row>
    <row r="28" spans="1:10" ht="48" x14ac:dyDescent="0.35">
      <c r="A28" s="145">
        <v>4.4000000000000004</v>
      </c>
      <c r="B28" s="141" t="s">
        <v>41</v>
      </c>
      <c r="C28" s="142" t="s">
        <v>42</v>
      </c>
      <c r="D28" s="142" t="s">
        <v>42</v>
      </c>
      <c r="E28" s="341" t="s">
        <v>382</v>
      </c>
      <c r="F28" s="341" t="s">
        <v>382</v>
      </c>
      <c r="G28" s="321" t="s">
        <v>719</v>
      </c>
      <c r="H28" s="145">
        <v>4.4000000000000004</v>
      </c>
      <c r="I28" s="141" t="s">
        <v>41</v>
      </c>
      <c r="J28" s="321">
        <f t="shared" si="0"/>
        <v>1</v>
      </c>
    </row>
    <row r="29" spans="1:10" ht="60" x14ac:dyDescent="0.35">
      <c r="A29" s="145">
        <v>4.4000000000000004</v>
      </c>
      <c r="B29" s="141" t="s">
        <v>41</v>
      </c>
      <c r="C29" s="142" t="s">
        <v>44</v>
      </c>
      <c r="D29" s="142" t="s">
        <v>44</v>
      </c>
      <c r="E29" s="341" t="s">
        <v>383</v>
      </c>
      <c r="F29" s="341" t="s">
        <v>383</v>
      </c>
      <c r="G29" s="321" t="s">
        <v>719</v>
      </c>
      <c r="H29" s="145">
        <v>4.4000000000000004</v>
      </c>
      <c r="I29" s="141" t="s">
        <v>41</v>
      </c>
      <c r="J29" s="321">
        <f t="shared" si="0"/>
        <v>1</v>
      </c>
    </row>
    <row r="30" spans="1:10" ht="84" x14ac:dyDescent="0.35">
      <c r="A30" s="145">
        <v>4.4000000000000004</v>
      </c>
      <c r="B30" s="146" t="s">
        <v>41</v>
      </c>
      <c r="C30" s="149" t="s">
        <v>724</v>
      </c>
      <c r="D30" s="149" t="s">
        <v>724</v>
      </c>
      <c r="E30" s="341" t="s">
        <v>723</v>
      </c>
      <c r="F30" s="341" t="s">
        <v>723</v>
      </c>
      <c r="G30" s="321" t="s">
        <v>719</v>
      </c>
      <c r="H30" s="145">
        <v>4.4000000000000004</v>
      </c>
      <c r="I30" s="146" t="s">
        <v>41</v>
      </c>
      <c r="J30" s="321">
        <f t="shared" si="0"/>
        <v>1</v>
      </c>
    </row>
    <row r="31" spans="1:10" ht="84" x14ac:dyDescent="0.35">
      <c r="A31" s="145">
        <v>4.4000000000000004</v>
      </c>
      <c r="B31" s="146" t="s">
        <v>41</v>
      </c>
      <c r="C31" s="149" t="s">
        <v>724</v>
      </c>
      <c r="D31" s="149" t="s">
        <v>724</v>
      </c>
      <c r="E31" s="341" t="s">
        <v>726</v>
      </c>
      <c r="F31" s="341" t="s">
        <v>726</v>
      </c>
      <c r="G31" s="321" t="s">
        <v>719</v>
      </c>
      <c r="H31" s="145">
        <v>4.4000000000000004</v>
      </c>
      <c r="I31" s="146" t="s">
        <v>41</v>
      </c>
      <c r="J31" s="321">
        <f t="shared" si="0"/>
        <v>1</v>
      </c>
    </row>
    <row r="32" spans="1:10" ht="48" x14ac:dyDescent="0.35">
      <c r="A32" s="145">
        <v>4.4000000000000004</v>
      </c>
      <c r="B32" s="141" t="s">
        <v>41</v>
      </c>
      <c r="C32" s="142" t="s">
        <v>49</v>
      </c>
      <c r="D32" s="142" t="s">
        <v>49</v>
      </c>
      <c r="E32" s="341" t="s">
        <v>384</v>
      </c>
      <c r="F32" s="341" t="s">
        <v>384</v>
      </c>
      <c r="G32" s="321" t="s">
        <v>719</v>
      </c>
      <c r="H32" s="145">
        <v>4.4000000000000004</v>
      </c>
      <c r="I32" s="141" t="s">
        <v>41</v>
      </c>
      <c r="J32" s="321">
        <f t="shared" si="0"/>
        <v>1</v>
      </c>
    </row>
    <row r="33" spans="1:10" ht="36" x14ac:dyDescent="0.35">
      <c r="A33" s="145">
        <v>4.4000000000000004</v>
      </c>
      <c r="B33" s="141" t="s">
        <v>41</v>
      </c>
      <c r="C33" s="142" t="s">
        <v>50</v>
      </c>
      <c r="D33" s="142" t="s">
        <v>50</v>
      </c>
      <c r="E33" s="341" t="s">
        <v>511</v>
      </c>
      <c r="F33" s="341" t="s">
        <v>511</v>
      </c>
      <c r="G33" s="321" t="s">
        <v>719</v>
      </c>
      <c r="H33" s="145">
        <v>4.4000000000000004</v>
      </c>
      <c r="I33" s="141" t="s">
        <v>41</v>
      </c>
      <c r="J33" s="321">
        <f t="shared" si="0"/>
        <v>1</v>
      </c>
    </row>
    <row r="34" spans="1:10" ht="60" x14ac:dyDescent="0.35">
      <c r="A34" s="145">
        <v>4.4000000000000004</v>
      </c>
      <c r="B34" s="141" t="s">
        <v>41</v>
      </c>
      <c r="C34" s="142" t="s">
        <v>729</v>
      </c>
      <c r="D34" s="142" t="s">
        <v>729</v>
      </c>
      <c r="E34" s="341" t="s">
        <v>728</v>
      </c>
      <c r="F34" s="341" t="s">
        <v>728</v>
      </c>
      <c r="G34" s="321" t="s">
        <v>719</v>
      </c>
      <c r="H34" s="145">
        <v>4.4000000000000004</v>
      </c>
      <c r="I34" s="141" t="s">
        <v>41</v>
      </c>
      <c r="J34" s="321">
        <f t="shared" si="0"/>
        <v>1</v>
      </c>
    </row>
    <row r="35" spans="1:10" ht="60" x14ac:dyDescent="0.35">
      <c r="A35" s="145">
        <v>4.4000000000000004</v>
      </c>
      <c r="B35" s="141" t="s">
        <v>41</v>
      </c>
      <c r="C35" s="142" t="s">
        <v>729</v>
      </c>
      <c r="D35" s="142" t="s">
        <v>729</v>
      </c>
      <c r="E35" s="341" t="s">
        <v>731</v>
      </c>
      <c r="F35" s="341" t="s">
        <v>731</v>
      </c>
      <c r="G35" s="321" t="s">
        <v>719</v>
      </c>
      <c r="H35" s="145">
        <v>4.4000000000000004</v>
      </c>
      <c r="I35" s="141" t="s">
        <v>41</v>
      </c>
      <c r="J35" s="321">
        <f t="shared" si="0"/>
        <v>1</v>
      </c>
    </row>
    <row r="36" spans="1:10" ht="84" x14ac:dyDescent="0.35">
      <c r="A36" s="145">
        <v>4.4000000000000004</v>
      </c>
      <c r="B36" s="141" t="s">
        <v>41</v>
      </c>
      <c r="C36" s="142" t="s">
        <v>733</v>
      </c>
      <c r="D36" s="142" t="s">
        <v>733</v>
      </c>
      <c r="E36" s="341" t="s">
        <v>732</v>
      </c>
      <c r="F36" s="341" t="s">
        <v>732</v>
      </c>
      <c r="G36" s="321" t="s">
        <v>719</v>
      </c>
      <c r="H36" s="145">
        <v>4.4000000000000004</v>
      </c>
      <c r="I36" s="141" t="s">
        <v>41</v>
      </c>
      <c r="J36" s="321">
        <f t="shared" si="0"/>
        <v>1</v>
      </c>
    </row>
    <row r="37" spans="1:10" ht="84" x14ac:dyDescent="0.35">
      <c r="A37" s="145">
        <v>4.4000000000000004</v>
      </c>
      <c r="B37" s="141" t="s">
        <v>41</v>
      </c>
      <c r="C37" s="142" t="s">
        <v>733</v>
      </c>
      <c r="D37" s="142" t="s">
        <v>733</v>
      </c>
      <c r="E37" s="341" t="s">
        <v>734</v>
      </c>
      <c r="F37" s="341" t="s">
        <v>734</v>
      </c>
      <c r="G37" s="321" t="s">
        <v>719</v>
      </c>
      <c r="H37" s="145">
        <v>4.4000000000000004</v>
      </c>
      <c r="I37" s="141" t="s">
        <v>41</v>
      </c>
      <c r="J37" s="321">
        <f t="shared" si="0"/>
        <v>1</v>
      </c>
    </row>
    <row r="38" spans="1:10" ht="48" x14ac:dyDescent="0.35">
      <c r="A38" s="145">
        <v>4.4000000000000004</v>
      </c>
      <c r="B38" s="141" t="s">
        <v>41</v>
      </c>
      <c r="C38" s="142" t="s">
        <v>735</v>
      </c>
      <c r="D38" s="142" t="s">
        <v>735</v>
      </c>
      <c r="E38" s="341" t="s">
        <v>385</v>
      </c>
      <c r="F38" s="341" t="s">
        <v>385</v>
      </c>
      <c r="G38" s="321" t="s">
        <v>719</v>
      </c>
      <c r="H38" s="145">
        <v>4.4000000000000004</v>
      </c>
      <c r="I38" s="141" t="s">
        <v>41</v>
      </c>
      <c r="J38" s="321">
        <f t="shared" si="0"/>
        <v>1</v>
      </c>
    </row>
    <row r="39" spans="1:10" ht="48" x14ac:dyDescent="0.35">
      <c r="A39" s="145">
        <v>4.4000000000000004</v>
      </c>
      <c r="B39" s="141" t="s">
        <v>41</v>
      </c>
      <c r="C39" s="142" t="s">
        <v>736</v>
      </c>
      <c r="D39" s="142" t="s">
        <v>736</v>
      </c>
      <c r="E39" s="341" t="s">
        <v>512</v>
      </c>
      <c r="F39" s="341" t="s">
        <v>512</v>
      </c>
      <c r="G39" s="321" t="s">
        <v>719</v>
      </c>
      <c r="H39" s="145">
        <v>4.4000000000000004</v>
      </c>
      <c r="I39" s="141" t="s">
        <v>41</v>
      </c>
      <c r="J39" s="321">
        <f t="shared" si="0"/>
        <v>1</v>
      </c>
    </row>
    <row r="40" spans="1:10" ht="72" x14ac:dyDescent="0.35">
      <c r="A40" s="145">
        <v>4.4000000000000004</v>
      </c>
      <c r="B40" s="141" t="s">
        <v>41</v>
      </c>
      <c r="C40" s="142" t="s">
        <v>738</v>
      </c>
      <c r="D40" s="142" t="s">
        <v>738</v>
      </c>
      <c r="E40" s="341" t="s">
        <v>737</v>
      </c>
      <c r="F40" s="341" t="s">
        <v>737</v>
      </c>
      <c r="G40" s="321" t="s">
        <v>719</v>
      </c>
      <c r="H40" s="145">
        <v>4.4000000000000004</v>
      </c>
      <c r="I40" s="141" t="s">
        <v>41</v>
      </c>
      <c r="J40" s="321">
        <f t="shared" si="0"/>
        <v>1</v>
      </c>
    </row>
    <row r="41" spans="1:10" ht="72" x14ac:dyDescent="0.35">
      <c r="A41" s="145">
        <v>4.4000000000000004</v>
      </c>
      <c r="B41" s="141" t="s">
        <v>41</v>
      </c>
      <c r="C41" s="142" t="s">
        <v>738</v>
      </c>
      <c r="D41" s="142" t="s">
        <v>738</v>
      </c>
      <c r="E41" s="341" t="s">
        <v>739</v>
      </c>
      <c r="F41" s="341" t="s">
        <v>739</v>
      </c>
      <c r="G41" s="321" t="s">
        <v>719</v>
      </c>
      <c r="H41" s="145">
        <v>4.4000000000000004</v>
      </c>
      <c r="I41" s="141" t="s">
        <v>41</v>
      </c>
      <c r="J41" s="321">
        <f t="shared" si="0"/>
        <v>1</v>
      </c>
    </row>
    <row r="42" spans="1:10" ht="36" x14ac:dyDescent="0.35">
      <c r="A42" s="144">
        <v>5.0999999999999996</v>
      </c>
      <c r="B42" s="141" t="s">
        <v>58</v>
      </c>
      <c r="C42" s="141" t="s">
        <v>59</v>
      </c>
      <c r="D42" s="141" t="s">
        <v>59</v>
      </c>
      <c r="E42" s="341" t="s">
        <v>386</v>
      </c>
      <c r="F42" s="341" t="s">
        <v>386</v>
      </c>
      <c r="G42" s="321" t="s">
        <v>719</v>
      </c>
      <c r="H42" s="144">
        <v>5.0999999999999996</v>
      </c>
      <c r="I42" s="141" t="s">
        <v>58</v>
      </c>
      <c r="J42" s="321">
        <f t="shared" si="0"/>
        <v>1</v>
      </c>
    </row>
    <row r="43" spans="1:10" ht="60" x14ac:dyDescent="0.35">
      <c r="A43" s="144">
        <v>5.2</v>
      </c>
      <c r="B43" s="141" t="s">
        <v>61</v>
      </c>
      <c r="C43" s="141" t="s">
        <v>61</v>
      </c>
      <c r="D43" s="141" t="s">
        <v>61</v>
      </c>
      <c r="E43" s="341" t="s">
        <v>387</v>
      </c>
      <c r="F43" s="341" t="s">
        <v>387</v>
      </c>
      <c r="G43" s="321" t="s">
        <v>719</v>
      </c>
      <c r="H43" s="144">
        <v>5.2</v>
      </c>
      <c r="I43" s="141" t="s">
        <v>61</v>
      </c>
      <c r="J43" s="321">
        <f t="shared" si="0"/>
        <v>1</v>
      </c>
    </row>
    <row r="44" spans="1:10" ht="24" x14ac:dyDescent="0.35">
      <c r="A44" s="144">
        <v>5.3</v>
      </c>
      <c r="B44" s="141" t="s">
        <v>62</v>
      </c>
      <c r="C44" s="142" t="s">
        <v>63</v>
      </c>
      <c r="D44" s="142" t="s">
        <v>63</v>
      </c>
      <c r="E44" s="341" t="s">
        <v>388</v>
      </c>
      <c r="F44" s="341" t="s">
        <v>388</v>
      </c>
      <c r="G44" s="321" t="s">
        <v>719</v>
      </c>
      <c r="H44" s="144">
        <v>5.3</v>
      </c>
      <c r="I44" s="141" t="s">
        <v>62</v>
      </c>
      <c r="J44" s="321">
        <f t="shared" si="0"/>
        <v>1</v>
      </c>
    </row>
    <row r="45" spans="1:10" ht="24" x14ac:dyDescent="0.35">
      <c r="A45" s="144">
        <v>5.3</v>
      </c>
      <c r="B45" s="141" t="s">
        <v>62</v>
      </c>
      <c r="C45" s="142" t="s">
        <v>65</v>
      </c>
      <c r="D45" s="142" t="s">
        <v>65</v>
      </c>
      <c r="E45" s="341" t="s">
        <v>389</v>
      </c>
      <c r="F45" s="341" t="s">
        <v>389</v>
      </c>
      <c r="G45" s="321" t="s">
        <v>719</v>
      </c>
      <c r="H45" s="144">
        <v>5.3</v>
      </c>
      <c r="I45" s="141" t="s">
        <v>62</v>
      </c>
      <c r="J45" s="321">
        <f t="shared" si="0"/>
        <v>1</v>
      </c>
    </row>
    <row r="46" spans="1:10" x14ac:dyDescent="0.35">
      <c r="A46" s="144">
        <v>5.3</v>
      </c>
      <c r="B46" s="141" t="s">
        <v>62</v>
      </c>
      <c r="C46" s="142" t="s">
        <v>66</v>
      </c>
      <c r="D46" s="142" t="s">
        <v>66</v>
      </c>
      <c r="E46" s="341" t="s">
        <v>390</v>
      </c>
      <c r="F46" s="341" t="s">
        <v>390</v>
      </c>
      <c r="G46" s="321" t="s">
        <v>719</v>
      </c>
      <c r="H46" s="144">
        <v>5.3</v>
      </c>
      <c r="I46" s="141" t="s">
        <v>62</v>
      </c>
      <c r="J46" s="321">
        <f t="shared" si="0"/>
        <v>1</v>
      </c>
    </row>
    <row r="47" spans="1:10" ht="48" x14ac:dyDescent="0.35">
      <c r="A47" s="144">
        <v>5.3</v>
      </c>
      <c r="B47" s="141" t="s">
        <v>62</v>
      </c>
      <c r="C47" s="142" t="s">
        <v>67</v>
      </c>
      <c r="D47" s="142" t="s">
        <v>67</v>
      </c>
      <c r="E47" s="341" t="s">
        <v>391</v>
      </c>
      <c r="F47" s="341" t="s">
        <v>391</v>
      </c>
      <c r="G47" s="321" t="s">
        <v>719</v>
      </c>
      <c r="H47" s="144">
        <v>5.3</v>
      </c>
      <c r="I47" s="141" t="s">
        <v>62</v>
      </c>
      <c r="J47" s="321">
        <f t="shared" si="0"/>
        <v>1</v>
      </c>
    </row>
    <row r="48" spans="1:10" ht="60" x14ac:dyDescent="0.35">
      <c r="A48" s="144">
        <v>6.1</v>
      </c>
      <c r="B48" s="144" t="s">
        <v>69</v>
      </c>
      <c r="C48" s="143" t="s">
        <v>70</v>
      </c>
      <c r="D48" s="143" t="s">
        <v>70</v>
      </c>
      <c r="E48" s="343" t="s">
        <v>741</v>
      </c>
      <c r="F48" s="341" t="s">
        <v>822</v>
      </c>
      <c r="G48" s="321" t="s">
        <v>951</v>
      </c>
      <c r="H48" s="144">
        <v>6.1</v>
      </c>
      <c r="I48" s="144" t="s">
        <v>69</v>
      </c>
      <c r="J48" s="321">
        <v>1</v>
      </c>
    </row>
    <row r="49" spans="1:10" ht="60" x14ac:dyDescent="0.35">
      <c r="A49" s="144">
        <v>6.1</v>
      </c>
      <c r="B49" s="144" t="s">
        <v>69</v>
      </c>
      <c r="C49" s="143" t="s">
        <v>70</v>
      </c>
      <c r="D49" s="143" t="s">
        <v>70</v>
      </c>
      <c r="E49" s="343" t="s">
        <v>743</v>
      </c>
      <c r="F49" s="341" t="s">
        <v>823</v>
      </c>
      <c r="G49" s="321" t="s">
        <v>951</v>
      </c>
      <c r="H49" s="144">
        <v>6.1</v>
      </c>
      <c r="I49" s="144" t="s">
        <v>69</v>
      </c>
      <c r="J49" s="321">
        <v>1</v>
      </c>
    </row>
    <row r="50" spans="1:10" ht="60" x14ac:dyDescent="0.35">
      <c r="A50" s="144">
        <v>6.1</v>
      </c>
      <c r="B50" s="144" t="s">
        <v>69</v>
      </c>
      <c r="C50" s="143" t="s">
        <v>70</v>
      </c>
      <c r="D50" s="143" t="s">
        <v>70</v>
      </c>
      <c r="E50" s="343" t="s">
        <v>744</v>
      </c>
      <c r="F50" s="341" t="s">
        <v>824</v>
      </c>
      <c r="G50" s="321" t="s">
        <v>951</v>
      </c>
      <c r="H50" s="144">
        <v>6.1</v>
      </c>
      <c r="I50" s="144" t="s">
        <v>69</v>
      </c>
      <c r="J50" s="321">
        <v>1</v>
      </c>
    </row>
    <row r="51" spans="1:10" ht="60" x14ac:dyDescent="0.35">
      <c r="A51" s="144">
        <v>6.1</v>
      </c>
      <c r="B51" s="144" t="s">
        <v>69</v>
      </c>
      <c r="C51" s="143" t="s">
        <v>70</v>
      </c>
      <c r="D51" s="143" t="s">
        <v>70</v>
      </c>
      <c r="E51" s="343" t="s">
        <v>745</v>
      </c>
      <c r="F51" s="341" t="s">
        <v>825</v>
      </c>
      <c r="G51" s="321" t="s">
        <v>951</v>
      </c>
      <c r="H51" s="144">
        <v>6.1</v>
      </c>
      <c r="I51" s="144" t="s">
        <v>69</v>
      </c>
      <c r="J51" s="321">
        <v>1</v>
      </c>
    </row>
    <row r="52" spans="1:10" ht="36" x14ac:dyDescent="0.35">
      <c r="A52" s="144">
        <v>6.2</v>
      </c>
      <c r="B52" s="144" t="s">
        <v>72</v>
      </c>
      <c r="C52" s="143" t="s">
        <v>73</v>
      </c>
      <c r="D52" s="143" t="s">
        <v>73</v>
      </c>
      <c r="E52" s="342" t="s">
        <v>514</v>
      </c>
      <c r="F52" s="342" t="s">
        <v>514</v>
      </c>
      <c r="G52" s="321" t="s">
        <v>720</v>
      </c>
      <c r="H52" s="144">
        <v>6.2</v>
      </c>
      <c r="I52" s="144" t="s">
        <v>72</v>
      </c>
      <c r="J52" s="321">
        <f t="shared" ref="J52:J83" si="1">IF(E52=F52,1,0)</f>
        <v>1</v>
      </c>
    </row>
    <row r="53" spans="1:10" ht="36" x14ac:dyDescent="0.35">
      <c r="A53" s="144">
        <v>6.2</v>
      </c>
      <c r="B53" s="144" t="s">
        <v>72</v>
      </c>
      <c r="C53" s="143" t="s">
        <v>75</v>
      </c>
      <c r="D53" s="143" t="s">
        <v>75</v>
      </c>
      <c r="E53" s="342" t="s">
        <v>515</v>
      </c>
      <c r="F53" s="342" t="s">
        <v>515</v>
      </c>
      <c r="G53" s="321" t="s">
        <v>720</v>
      </c>
      <c r="H53" s="144">
        <v>6.2</v>
      </c>
      <c r="I53" s="144" t="s">
        <v>72</v>
      </c>
      <c r="J53" s="321">
        <f t="shared" si="1"/>
        <v>1</v>
      </c>
    </row>
    <row r="54" spans="1:10" ht="48" x14ac:dyDescent="0.35">
      <c r="A54" s="144">
        <v>6.2</v>
      </c>
      <c r="B54" s="144" t="s">
        <v>72</v>
      </c>
      <c r="C54" s="143" t="s">
        <v>76</v>
      </c>
      <c r="D54" s="143" t="s">
        <v>76</v>
      </c>
      <c r="E54" s="342" t="s">
        <v>516</v>
      </c>
      <c r="F54" s="342" t="s">
        <v>516</v>
      </c>
      <c r="G54" s="321" t="s">
        <v>720</v>
      </c>
      <c r="H54" s="144">
        <v>6.2</v>
      </c>
      <c r="I54" s="144" t="s">
        <v>72</v>
      </c>
      <c r="J54" s="321">
        <f t="shared" si="1"/>
        <v>1</v>
      </c>
    </row>
    <row r="55" spans="1:10" ht="36" x14ac:dyDescent="0.35">
      <c r="A55" s="144">
        <v>6.2</v>
      </c>
      <c r="B55" s="144" t="s">
        <v>72</v>
      </c>
      <c r="C55" s="143" t="s">
        <v>77</v>
      </c>
      <c r="D55" s="143" t="s">
        <v>77</v>
      </c>
      <c r="E55" s="342" t="s">
        <v>517</v>
      </c>
      <c r="F55" s="342" t="s">
        <v>517</v>
      </c>
      <c r="G55" s="321" t="s">
        <v>720</v>
      </c>
      <c r="H55" s="144">
        <v>6.2</v>
      </c>
      <c r="I55" s="144" t="s">
        <v>72</v>
      </c>
      <c r="J55" s="321">
        <f t="shared" si="1"/>
        <v>1</v>
      </c>
    </row>
    <row r="56" spans="1:10" ht="36" x14ac:dyDescent="0.35">
      <c r="A56" s="144">
        <v>6.2</v>
      </c>
      <c r="B56" s="144" t="s">
        <v>72</v>
      </c>
      <c r="C56" s="143" t="s">
        <v>78</v>
      </c>
      <c r="D56" s="143" t="s">
        <v>78</v>
      </c>
      <c r="E56" s="342" t="s">
        <v>518</v>
      </c>
      <c r="F56" s="342" t="s">
        <v>518</v>
      </c>
      <c r="G56" s="321" t="s">
        <v>720</v>
      </c>
      <c r="H56" s="144">
        <v>6.2</v>
      </c>
      <c r="I56" s="144" t="s">
        <v>72</v>
      </c>
      <c r="J56" s="321">
        <f t="shared" si="1"/>
        <v>1</v>
      </c>
    </row>
    <row r="57" spans="1:10" ht="48" x14ac:dyDescent="0.35">
      <c r="A57" s="144">
        <v>6.2</v>
      </c>
      <c r="B57" s="144" t="s">
        <v>72</v>
      </c>
      <c r="C57" s="143" t="s">
        <v>79</v>
      </c>
      <c r="D57" s="143" t="s">
        <v>79</v>
      </c>
      <c r="E57" s="342" t="s">
        <v>519</v>
      </c>
      <c r="F57" s="342" t="s">
        <v>519</v>
      </c>
      <c r="G57" s="321" t="s">
        <v>720</v>
      </c>
      <c r="H57" s="144">
        <v>6.2</v>
      </c>
      <c r="I57" s="144" t="s">
        <v>72</v>
      </c>
      <c r="J57" s="321">
        <f t="shared" si="1"/>
        <v>1</v>
      </c>
    </row>
    <row r="58" spans="1:10" ht="36" x14ac:dyDescent="0.35">
      <c r="A58" s="144">
        <v>6.2</v>
      </c>
      <c r="B58" s="144" t="s">
        <v>72</v>
      </c>
      <c r="C58" s="143" t="s">
        <v>80</v>
      </c>
      <c r="D58" s="143" t="s">
        <v>80</v>
      </c>
      <c r="E58" s="342" t="s">
        <v>520</v>
      </c>
      <c r="F58" s="342" t="s">
        <v>520</v>
      </c>
      <c r="G58" s="321" t="s">
        <v>720</v>
      </c>
      <c r="H58" s="144">
        <v>6.2</v>
      </c>
      <c r="I58" s="144" t="s">
        <v>72</v>
      </c>
      <c r="J58" s="321">
        <f t="shared" si="1"/>
        <v>1</v>
      </c>
    </row>
    <row r="59" spans="1:10" ht="36" x14ac:dyDescent="0.35">
      <c r="A59" s="144">
        <v>6.2</v>
      </c>
      <c r="B59" s="144" t="s">
        <v>72</v>
      </c>
      <c r="C59" s="143" t="s">
        <v>81</v>
      </c>
      <c r="D59" s="143" t="s">
        <v>81</v>
      </c>
      <c r="E59" s="342" t="s">
        <v>521</v>
      </c>
      <c r="F59" s="342" t="s">
        <v>521</v>
      </c>
      <c r="G59" s="321" t="s">
        <v>720</v>
      </c>
      <c r="H59" s="144">
        <v>6.2</v>
      </c>
      <c r="I59" s="144" t="s">
        <v>72</v>
      </c>
      <c r="J59" s="321">
        <f t="shared" si="1"/>
        <v>1</v>
      </c>
    </row>
    <row r="60" spans="1:10" ht="36" x14ac:dyDescent="0.35">
      <c r="A60" s="144">
        <v>6.2</v>
      </c>
      <c r="B60" s="144" t="s">
        <v>72</v>
      </c>
      <c r="C60" s="143" t="s">
        <v>82</v>
      </c>
      <c r="D60" s="143" t="s">
        <v>82</v>
      </c>
      <c r="E60" s="342" t="s">
        <v>522</v>
      </c>
      <c r="F60" s="342" t="s">
        <v>522</v>
      </c>
      <c r="G60" s="321" t="s">
        <v>720</v>
      </c>
      <c r="H60" s="144">
        <v>6.2</v>
      </c>
      <c r="I60" s="144" t="s">
        <v>72</v>
      </c>
      <c r="J60" s="321">
        <f t="shared" si="1"/>
        <v>1</v>
      </c>
    </row>
    <row r="61" spans="1:10" ht="60" x14ac:dyDescent="0.35">
      <c r="A61" s="144">
        <v>6.2</v>
      </c>
      <c r="B61" s="144" t="s">
        <v>72</v>
      </c>
      <c r="C61" s="143" t="s">
        <v>746</v>
      </c>
      <c r="D61" s="143" t="s">
        <v>746</v>
      </c>
      <c r="E61" s="342" t="s">
        <v>523</v>
      </c>
      <c r="F61" s="342" t="s">
        <v>523</v>
      </c>
      <c r="G61" s="321" t="s">
        <v>720</v>
      </c>
      <c r="H61" s="144">
        <v>6.2</v>
      </c>
      <c r="I61" s="144" t="s">
        <v>72</v>
      </c>
      <c r="J61" s="321">
        <f t="shared" si="1"/>
        <v>1</v>
      </c>
    </row>
    <row r="62" spans="1:10" ht="60" x14ac:dyDescent="0.35">
      <c r="A62" s="144">
        <v>6.2</v>
      </c>
      <c r="B62" s="144" t="s">
        <v>72</v>
      </c>
      <c r="C62" s="143" t="s">
        <v>747</v>
      </c>
      <c r="D62" s="143" t="s">
        <v>747</v>
      </c>
      <c r="E62" s="342" t="s">
        <v>524</v>
      </c>
      <c r="F62" s="342" t="s">
        <v>524</v>
      </c>
      <c r="G62" s="321" t="s">
        <v>720</v>
      </c>
      <c r="H62" s="144">
        <v>6.2</v>
      </c>
      <c r="I62" s="144" t="s">
        <v>72</v>
      </c>
      <c r="J62" s="321">
        <f t="shared" si="1"/>
        <v>1</v>
      </c>
    </row>
    <row r="63" spans="1:10" ht="36" x14ac:dyDescent="0.35">
      <c r="A63" s="144">
        <v>6.2</v>
      </c>
      <c r="B63" s="144" t="s">
        <v>72</v>
      </c>
      <c r="C63" s="143" t="s">
        <v>83</v>
      </c>
      <c r="D63" s="143" t="s">
        <v>83</v>
      </c>
      <c r="E63" s="342" t="s">
        <v>525</v>
      </c>
      <c r="F63" s="342" t="s">
        <v>525</v>
      </c>
      <c r="G63" s="321" t="s">
        <v>720</v>
      </c>
      <c r="H63" s="144">
        <v>6.2</v>
      </c>
      <c r="I63" s="144" t="s">
        <v>72</v>
      </c>
      <c r="J63" s="321">
        <f t="shared" si="1"/>
        <v>1</v>
      </c>
    </row>
    <row r="64" spans="1:10" ht="36" x14ac:dyDescent="0.35">
      <c r="A64" s="144">
        <v>6.2</v>
      </c>
      <c r="B64" s="144" t="s">
        <v>72</v>
      </c>
      <c r="C64" s="143" t="s">
        <v>84</v>
      </c>
      <c r="D64" s="143" t="s">
        <v>84</v>
      </c>
      <c r="E64" s="342" t="s">
        <v>526</v>
      </c>
      <c r="F64" s="342" t="s">
        <v>526</v>
      </c>
      <c r="G64" s="321" t="s">
        <v>720</v>
      </c>
      <c r="H64" s="144">
        <v>6.2</v>
      </c>
      <c r="I64" s="144" t="s">
        <v>72</v>
      </c>
      <c r="J64" s="321">
        <f t="shared" si="1"/>
        <v>1</v>
      </c>
    </row>
    <row r="65" spans="1:10" ht="36" x14ac:dyDescent="0.35">
      <c r="A65" s="144">
        <v>6.2</v>
      </c>
      <c r="B65" s="144" t="s">
        <v>72</v>
      </c>
      <c r="C65" s="143" t="s">
        <v>85</v>
      </c>
      <c r="D65" s="143" t="s">
        <v>85</v>
      </c>
      <c r="E65" s="342" t="s">
        <v>527</v>
      </c>
      <c r="F65" s="342" t="s">
        <v>527</v>
      </c>
      <c r="G65" s="321" t="s">
        <v>720</v>
      </c>
      <c r="H65" s="144">
        <v>6.2</v>
      </c>
      <c r="I65" s="144" t="s">
        <v>72</v>
      </c>
      <c r="J65" s="321">
        <f t="shared" si="1"/>
        <v>1</v>
      </c>
    </row>
    <row r="66" spans="1:10" ht="36" x14ac:dyDescent="0.35">
      <c r="A66" s="144">
        <v>6.2</v>
      </c>
      <c r="B66" s="144" t="s">
        <v>72</v>
      </c>
      <c r="C66" s="143" t="s">
        <v>86</v>
      </c>
      <c r="D66" s="143" t="s">
        <v>86</v>
      </c>
      <c r="E66" s="342" t="s">
        <v>528</v>
      </c>
      <c r="F66" s="342" t="s">
        <v>528</v>
      </c>
      <c r="G66" s="321" t="s">
        <v>720</v>
      </c>
      <c r="H66" s="144">
        <v>6.2</v>
      </c>
      <c r="I66" s="144" t="s">
        <v>72</v>
      </c>
      <c r="J66" s="321">
        <f t="shared" si="1"/>
        <v>1</v>
      </c>
    </row>
    <row r="67" spans="1:10" ht="36" x14ac:dyDescent="0.35">
      <c r="A67" s="150">
        <v>6.3</v>
      </c>
      <c r="B67" s="146" t="s">
        <v>88</v>
      </c>
      <c r="C67" s="146" t="s">
        <v>89</v>
      </c>
      <c r="D67" s="146" t="s">
        <v>89</v>
      </c>
      <c r="E67" s="341" t="s">
        <v>392</v>
      </c>
      <c r="F67" s="341" t="s">
        <v>392</v>
      </c>
      <c r="G67" s="321" t="s">
        <v>719</v>
      </c>
      <c r="H67" s="150">
        <v>6.3</v>
      </c>
      <c r="I67" s="146" t="s">
        <v>88</v>
      </c>
      <c r="J67" s="321">
        <f t="shared" si="1"/>
        <v>1</v>
      </c>
    </row>
    <row r="68" spans="1:10" ht="96" x14ac:dyDescent="0.35">
      <c r="A68" s="150">
        <v>6.4</v>
      </c>
      <c r="B68" s="146" t="s">
        <v>90</v>
      </c>
      <c r="C68" s="150" t="s">
        <v>91</v>
      </c>
      <c r="D68" s="150" t="s">
        <v>91</v>
      </c>
      <c r="E68" s="341" t="s">
        <v>393</v>
      </c>
      <c r="F68" s="341" t="s">
        <v>393</v>
      </c>
      <c r="G68" s="321" t="s">
        <v>719</v>
      </c>
      <c r="H68" s="150">
        <v>6.4</v>
      </c>
      <c r="I68" s="146" t="s">
        <v>90</v>
      </c>
      <c r="J68" s="321">
        <f t="shared" si="1"/>
        <v>1</v>
      </c>
    </row>
    <row r="69" spans="1:10" ht="96" x14ac:dyDescent="0.35">
      <c r="A69" s="150">
        <v>6.4</v>
      </c>
      <c r="B69" s="146" t="s">
        <v>90</v>
      </c>
      <c r="C69" s="150" t="s">
        <v>92</v>
      </c>
      <c r="D69" s="150" t="s">
        <v>92</v>
      </c>
      <c r="E69" s="341" t="s">
        <v>394</v>
      </c>
      <c r="F69" s="341" t="s">
        <v>394</v>
      </c>
      <c r="G69" s="321" t="s">
        <v>719</v>
      </c>
      <c r="H69" s="150">
        <v>6.4</v>
      </c>
      <c r="I69" s="146" t="s">
        <v>90</v>
      </c>
      <c r="J69" s="321">
        <f t="shared" si="1"/>
        <v>1</v>
      </c>
    </row>
    <row r="70" spans="1:10" ht="96" x14ac:dyDescent="0.35">
      <c r="A70" s="150">
        <v>6.4</v>
      </c>
      <c r="B70" s="146" t="s">
        <v>90</v>
      </c>
      <c r="C70" s="150" t="s">
        <v>94</v>
      </c>
      <c r="D70" s="150" t="s">
        <v>94</v>
      </c>
      <c r="E70" s="341" t="s">
        <v>395</v>
      </c>
      <c r="F70" s="341" t="s">
        <v>395</v>
      </c>
      <c r="G70" s="321" t="s">
        <v>719</v>
      </c>
      <c r="H70" s="150">
        <v>6.4</v>
      </c>
      <c r="I70" s="146" t="s">
        <v>90</v>
      </c>
      <c r="J70" s="321">
        <f t="shared" si="1"/>
        <v>1</v>
      </c>
    </row>
    <row r="71" spans="1:10" ht="96" x14ac:dyDescent="0.35">
      <c r="A71" s="150">
        <v>6.4</v>
      </c>
      <c r="B71" s="146" t="s">
        <v>90</v>
      </c>
      <c r="C71" s="150" t="s">
        <v>95</v>
      </c>
      <c r="D71" s="150" t="s">
        <v>95</v>
      </c>
      <c r="E71" s="341" t="s">
        <v>396</v>
      </c>
      <c r="F71" s="341" t="s">
        <v>396</v>
      </c>
      <c r="G71" s="321" t="s">
        <v>719</v>
      </c>
      <c r="H71" s="150">
        <v>6.4</v>
      </c>
      <c r="I71" s="146" t="s">
        <v>90</v>
      </c>
      <c r="J71" s="321">
        <f t="shared" si="1"/>
        <v>1</v>
      </c>
    </row>
    <row r="72" spans="1:10" ht="96" x14ac:dyDescent="0.35">
      <c r="A72" s="150">
        <v>6.4</v>
      </c>
      <c r="B72" s="146" t="s">
        <v>90</v>
      </c>
      <c r="C72" s="150" t="s">
        <v>96</v>
      </c>
      <c r="D72" s="150" t="s">
        <v>96</v>
      </c>
      <c r="E72" s="341" t="s">
        <v>397</v>
      </c>
      <c r="F72" s="341" t="s">
        <v>397</v>
      </c>
      <c r="G72" s="321" t="s">
        <v>719</v>
      </c>
      <c r="H72" s="150">
        <v>6.4</v>
      </c>
      <c r="I72" s="146" t="s">
        <v>90</v>
      </c>
      <c r="J72" s="321">
        <f t="shared" si="1"/>
        <v>1</v>
      </c>
    </row>
    <row r="73" spans="1:10" ht="96" x14ac:dyDescent="0.35">
      <c r="A73" s="150">
        <v>6.4</v>
      </c>
      <c r="B73" s="146" t="s">
        <v>90</v>
      </c>
      <c r="C73" s="150" t="s">
        <v>97</v>
      </c>
      <c r="D73" s="150" t="s">
        <v>97</v>
      </c>
      <c r="E73" s="341" t="s">
        <v>398</v>
      </c>
      <c r="F73" s="341" t="s">
        <v>398</v>
      </c>
      <c r="G73" s="321" t="s">
        <v>719</v>
      </c>
      <c r="H73" s="150">
        <v>6.4</v>
      </c>
      <c r="I73" s="146" t="s">
        <v>90</v>
      </c>
      <c r="J73" s="321">
        <f t="shared" si="1"/>
        <v>1</v>
      </c>
    </row>
    <row r="74" spans="1:10" ht="96" x14ac:dyDescent="0.35">
      <c r="A74" s="150">
        <v>6.4</v>
      </c>
      <c r="B74" s="146" t="s">
        <v>90</v>
      </c>
      <c r="C74" s="150" t="s">
        <v>98</v>
      </c>
      <c r="D74" s="150" t="s">
        <v>98</v>
      </c>
      <c r="E74" s="341" t="s">
        <v>399</v>
      </c>
      <c r="F74" s="341" t="s">
        <v>399</v>
      </c>
      <c r="G74" s="321" t="s">
        <v>719</v>
      </c>
      <c r="H74" s="150">
        <v>6.4</v>
      </c>
      <c r="I74" s="146" t="s">
        <v>90</v>
      </c>
      <c r="J74" s="321">
        <f t="shared" si="1"/>
        <v>1</v>
      </c>
    </row>
    <row r="75" spans="1:10" ht="96" x14ac:dyDescent="0.35">
      <c r="A75" s="150">
        <v>6.4</v>
      </c>
      <c r="B75" s="146" t="s">
        <v>90</v>
      </c>
      <c r="C75" s="150" t="s">
        <v>99</v>
      </c>
      <c r="D75" s="150" t="s">
        <v>99</v>
      </c>
      <c r="E75" s="341" t="s">
        <v>400</v>
      </c>
      <c r="F75" s="341" t="s">
        <v>400</v>
      </c>
      <c r="G75" s="321" t="s">
        <v>719</v>
      </c>
      <c r="H75" s="150">
        <v>6.4</v>
      </c>
      <c r="I75" s="146" t="s">
        <v>90</v>
      </c>
      <c r="J75" s="321">
        <f t="shared" si="1"/>
        <v>1</v>
      </c>
    </row>
    <row r="76" spans="1:10" ht="96" x14ac:dyDescent="0.35">
      <c r="A76" s="150">
        <v>6.4</v>
      </c>
      <c r="B76" s="146" t="s">
        <v>90</v>
      </c>
      <c r="C76" s="150" t="s">
        <v>100</v>
      </c>
      <c r="D76" s="150" t="s">
        <v>100</v>
      </c>
      <c r="E76" s="341" t="s">
        <v>401</v>
      </c>
      <c r="F76" s="341" t="s">
        <v>401</v>
      </c>
      <c r="G76" s="321" t="s">
        <v>719</v>
      </c>
      <c r="H76" s="150">
        <v>6.4</v>
      </c>
      <c r="I76" s="146" t="s">
        <v>90</v>
      </c>
      <c r="J76" s="321">
        <f t="shared" si="1"/>
        <v>1</v>
      </c>
    </row>
    <row r="77" spans="1:10" ht="96" x14ac:dyDescent="0.35">
      <c r="A77" s="150">
        <v>6.4</v>
      </c>
      <c r="B77" s="146" t="s">
        <v>90</v>
      </c>
      <c r="C77" s="150" t="s">
        <v>101</v>
      </c>
      <c r="D77" s="150" t="s">
        <v>101</v>
      </c>
      <c r="E77" s="341" t="s">
        <v>402</v>
      </c>
      <c r="F77" s="341" t="s">
        <v>402</v>
      </c>
      <c r="G77" s="321" t="s">
        <v>719</v>
      </c>
      <c r="H77" s="150">
        <v>6.4</v>
      </c>
      <c r="I77" s="146" t="s">
        <v>90</v>
      </c>
      <c r="J77" s="321">
        <f t="shared" si="1"/>
        <v>1</v>
      </c>
    </row>
    <row r="78" spans="1:10" ht="96" x14ac:dyDescent="0.35">
      <c r="A78" s="150">
        <v>6.4</v>
      </c>
      <c r="B78" s="146" t="s">
        <v>90</v>
      </c>
      <c r="C78" s="150" t="s">
        <v>102</v>
      </c>
      <c r="D78" s="150" t="s">
        <v>102</v>
      </c>
      <c r="E78" s="341" t="s">
        <v>403</v>
      </c>
      <c r="F78" s="341" t="s">
        <v>403</v>
      </c>
      <c r="G78" s="321" t="s">
        <v>719</v>
      </c>
      <c r="H78" s="150">
        <v>6.4</v>
      </c>
      <c r="I78" s="146" t="s">
        <v>90</v>
      </c>
      <c r="J78" s="321">
        <f t="shared" si="1"/>
        <v>1</v>
      </c>
    </row>
    <row r="79" spans="1:10" ht="96" x14ac:dyDescent="0.35">
      <c r="A79" s="150">
        <v>6.4</v>
      </c>
      <c r="B79" s="146" t="s">
        <v>90</v>
      </c>
      <c r="C79" s="150" t="s">
        <v>103</v>
      </c>
      <c r="D79" s="150" t="s">
        <v>103</v>
      </c>
      <c r="E79" s="341" t="s">
        <v>404</v>
      </c>
      <c r="F79" s="341" t="s">
        <v>404</v>
      </c>
      <c r="G79" s="321" t="s">
        <v>719</v>
      </c>
      <c r="H79" s="150">
        <v>6.4</v>
      </c>
      <c r="I79" s="146" t="s">
        <v>90</v>
      </c>
      <c r="J79" s="321">
        <f t="shared" si="1"/>
        <v>1</v>
      </c>
    </row>
    <row r="80" spans="1:10" ht="96" x14ac:dyDescent="0.35">
      <c r="A80" s="150">
        <v>6.4</v>
      </c>
      <c r="B80" s="146" t="s">
        <v>90</v>
      </c>
      <c r="C80" s="151" t="s">
        <v>104</v>
      </c>
      <c r="D80" s="151" t="s">
        <v>104</v>
      </c>
      <c r="E80" s="341" t="s">
        <v>405</v>
      </c>
      <c r="F80" s="341" t="s">
        <v>405</v>
      </c>
      <c r="G80" s="321" t="s">
        <v>719</v>
      </c>
      <c r="H80" s="150">
        <v>6.4</v>
      </c>
      <c r="I80" s="146" t="s">
        <v>90</v>
      </c>
      <c r="J80" s="321">
        <f t="shared" si="1"/>
        <v>1</v>
      </c>
    </row>
    <row r="81" spans="1:10" ht="96" x14ac:dyDescent="0.35">
      <c r="A81" s="150">
        <v>6.4</v>
      </c>
      <c r="B81" s="146" t="s">
        <v>90</v>
      </c>
      <c r="C81" s="150" t="s">
        <v>105</v>
      </c>
      <c r="D81" s="150" t="s">
        <v>105</v>
      </c>
      <c r="E81" s="341" t="s">
        <v>406</v>
      </c>
      <c r="F81" s="341" t="s">
        <v>406</v>
      </c>
      <c r="G81" s="321" t="s">
        <v>719</v>
      </c>
      <c r="H81" s="150">
        <v>6.4</v>
      </c>
      <c r="I81" s="146" t="s">
        <v>90</v>
      </c>
      <c r="J81" s="321">
        <f t="shared" si="1"/>
        <v>1</v>
      </c>
    </row>
    <row r="82" spans="1:10" ht="96" x14ac:dyDescent="0.35">
      <c r="A82" s="150">
        <v>6.4</v>
      </c>
      <c r="B82" s="146" t="s">
        <v>90</v>
      </c>
      <c r="C82" s="150" t="s">
        <v>106</v>
      </c>
      <c r="D82" s="150" t="s">
        <v>106</v>
      </c>
      <c r="E82" s="341" t="s">
        <v>407</v>
      </c>
      <c r="F82" s="341" t="s">
        <v>407</v>
      </c>
      <c r="G82" s="321" t="s">
        <v>719</v>
      </c>
      <c r="H82" s="150">
        <v>6.4</v>
      </c>
      <c r="I82" s="146" t="s">
        <v>90</v>
      </c>
      <c r="J82" s="321">
        <f t="shared" si="1"/>
        <v>1</v>
      </c>
    </row>
    <row r="83" spans="1:10" ht="72" x14ac:dyDescent="0.35">
      <c r="A83" s="144">
        <v>6.5</v>
      </c>
      <c r="B83" s="141" t="s">
        <v>107</v>
      </c>
      <c r="C83" s="142" t="s">
        <v>108</v>
      </c>
      <c r="D83" s="142" t="s">
        <v>108</v>
      </c>
      <c r="E83" s="341" t="s">
        <v>408</v>
      </c>
      <c r="F83" s="341" t="s">
        <v>408</v>
      </c>
      <c r="G83" s="321" t="s">
        <v>719</v>
      </c>
      <c r="H83" s="144">
        <v>6.5</v>
      </c>
      <c r="I83" s="141" t="s">
        <v>107</v>
      </c>
      <c r="J83" s="321">
        <f t="shared" si="1"/>
        <v>1</v>
      </c>
    </row>
    <row r="84" spans="1:10" ht="48" x14ac:dyDescent="0.35">
      <c r="A84" s="150">
        <v>6.5</v>
      </c>
      <c r="B84" s="146" t="s">
        <v>109</v>
      </c>
      <c r="C84" s="149" t="s">
        <v>110</v>
      </c>
      <c r="D84" s="149" t="s">
        <v>110</v>
      </c>
      <c r="E84" s="341" t="s">
        <v>409</v>
      </c>
      <c r="F84" s="341" t="s">
        <v>409</v>
      </c>
      <c r="G84" s="321" t="s">
        <v>719</v>
      </c>
      <c r="H84" s="150">
        <v>6.5</v>
      </c>
      <c r="I84" s="146" t="s">
        <v>109</v>
      </c>
      <c r="J84" s="321">
        <f t="shared" ref="J84:J115" si="2">IF(E84=F84,1,0)</f>
        <v>1</v>
      </c>
    </row>
    <row r="85" spans="1:10" ht="48" x14ac:dyDescent="0.35">
      <c r="A85" s="150">
        <v>6.5</v>
      </c>
      <c r="B85" s="146" t="s">
        <v>109</v>
      </c>
      <c r="C85" s="149" t="s">
        <v>111</v>
      </c>
      <c r="D85" s="149" t="s">
        <v>111</v>
      </c>
      <c r="E85" s="341" t="s">
        <v>410</v>
      </c>
      <c r="F85" s="341" t="s">
        <v>410</v>
      </c>
      <c r="G85" s="321" t="s">
        <v>719</v>
      </c>
      <c r="H85" s="150">
        <v>6.5</v>
      </c>
      <c r="I85" s="146" t="s">
        <v>109</v>
      </c>
      <c r="J85" s="321">
        <f t="shared" si="2"/>
        <v>1</v>
      </c>
    </row>
    <row r="86" spans="1:10" ht="72" x14ac:dyDescent="0.35">
      <c r="A86" s="144">
        <v>6.5</v>
      </c>
      <c r="B86" s="141" t="s">
        <v>107</v>
      </c>
      <c r="C86" s="142" t="s">
        <v>112</v>
      </c>
      <c r="D86" s="142" t="s">
        <v>112</v>
      </c>
      <c r="E86" s="341" t="s">
        <v>411</v>
      </c>
      <c r="F86" s="341" t="s">
        <v>411</v>
      </c>
      <c r="G86" s="321" t="s">
        <v>719</v>
      </c>
      <c r="H86" s="144">
        <v>6.5</v>
      </c>
      <c r="I86" s="141" t="s">
        <v>107</v>
      </c>
      <c r="J86" s="321">
        <f t="shared" si="2"/>
        <v>1</v>
      </c>
    </row>
    <row r="87" spans="1:10" ht="72" x14ac:dyDescent="0.35">
      <c r="A87" s="144">
        <v>6.5</v>
      </c>
      <c r="B87" s="141" t="s">
        <v>107</v>
      </c>
      <c r="C87" s="142" t="s">
        <v>113</v>
      </c>
      <c r="D87" s="142" t="s">
        <v>113</v>
      </c>
      <c r="E87" s="341" t="s">
        <v>412</v>
      </c>
      <c r="F87" s="341" t="s">
        <v>412</v>
      </c>
      <c r="G87" s="321" t="s">
        <v>719</v>
      </c>
      <c r="H87" s="144">
        <v>6.5</v>
      </c>
      <c r="I87" s="141" t="s">
        <v>107</v>
      </c>
      <c r="J87" s="321">
        <f t="shared" si="2"/>
        <v>1</v>
      </c>
    </row>
    <row r="88" spans="1:10" ht="72" x14ac:dyDescent="0.35">
      <c r="A88" s="144">
        <v>6.5</v>
      </c>
      <c r="B88" s="141" t="s">
        <v>107</v>
      </c>
      <c r="C88" s="142" t="s">
        <v>751</v>
      </c>
      <c r="D88" s="142" t="s">
        <v>751</v>
      </c>
      <c r="E88" s="341" t="s">
        <v>413</v>
      </c>
      <c r="F88" s="341" t="s">
        <v>413</v>
      </c>
      <c r="G88" s="321" t="s">
        <v>719</v>
      </c>
      <c r="H88" s="144">
        <v>6.5</v>
      </c>
      <c r="I88" s="141" t="s">
        <v>107</v>
      </c>
      <c r="J88" s="321">
        <f t="shared" si="2"/>
        <v>1</v>
      </c>
    </row>
    <row r="89" spans="1:10" ht="72" x14ac:dyDescent="0.35">
      <c r="A89" s="144">
        <v>6.5</v>
      </c>
      <c r="B89" s="141" t="s">
        <v>107</v>
      </c>
      <c r="C89" s="142" t="s">
        <v>751</v>
      </c>
      <c r="D89" s="142" t="s">
        <v>751</v>
      </c>
      <c r="E89" s="341" t="s">
        <v>414</v>
      </c>
      <c r="F89" s="341" t="s">
        <v>414</v>
      </c>
      <c r="G89" s="321" t="s">
        <v>719</v>
      </c>
      <c r="H89" s="144">
        <v>6.5</v>
      </c>
      <c r="I89" s="141" t="s">
        <v>107</v>
      </c>
      <c r="J89" s="321">
        <f t="shared" si="2"/>
        <v>1</v>
      </c>
    </row>
    <row r="90" spans="1:10" ht="36" x14ac:dyDescent="0.35">
      <c r="A90" s="144">
        <v>6.6</v>
      </c>
      <c r="B90" s="144" t="s">
        <v>754</v>
      </c>
      <c r="C90" s="143" t="s">
        <v>754</v>
      </c>
      <c r="D90" s="142" t="s">
        <v>754</v>
      </c>
      <c r="E90" s="343" t="s">
        <v>415</v>
      </c>
      <c r="F90" s="341" t="s">
        <v>415</v>
      </c>
      <c r="G90" s="321" t="s">
        <v>951</v>
      </c>
      <c r="H90" s="144">
        <v>6.6</v>
      </c>
      <c r="I90" s="344" t="s">
        <v>934</v>
      </c>
      <c r="J90" s="321">
        <f t="shared" si="2"/>
        <v>1</v>
      </c>
    </row>
    <row r="91" spans="1:10" ht="48" x14ac:dyDescent="0.35">
      <c r="A91" s="144">
        <v>6.7</v>
      </c>
      <c r="B91" s="144" t="s">
        <v>117</v>
      </c>
      <c r="C91" s="143" t="s">
        <v>117</v>
      </c>
      <c r="D91" s="142" t="s">
        <v>935</v>
      </c>
      <c r="E91" s="343" t="s">
        <v>416</v>
      </c>
      <c r="F91" s="341" t="s">
        <v>416</v>
      </c>
      <c r="G91" s="321" t="s">
        <v>951</v>
      </c>
      <c r="H91" s="144">
        <v>6.7</v>
      </c>
      <c r="I91" s="141" t="s">
        <v>117</v>
      </c>
      <c r="J91" s="321">
        <f t="shared" si="2"/>
        <v>1</v>
      </c>
    </row>
    <row r="92" spans="1:10" ht="36" x14ac:dyDescent="0.35">
      <c r="A92" s="144">
        <v>6.8</v>
      </c>
      <c r="B92" s="144" t="s">
        <v>118</v>
      </c>
      <c r="C92" s="143" t="s">
        <v>118</v>
      </c>
      <c r="D92" s="143" t="s">
        <v>118</v>
      </c>
      <c r="E92" s="343" t="s">
        <v>417</v>
      </c>
      <c r="F92" s="341" t="s">
        <v>417</v>
      </c>
      <c r="G92" s="321" t="s">
        <v>951</v>
      </c>
      <c r="H92" s="144">
        <v>6.8</v>
      </c>
      <c r="I92" s="141" t="s">
        <v>118</v>
      </c>
      <c r="J92" s="321">
        <f t="shared" si="2"/>
        <v>1</v>
      </c>
    </row>
    <row r="93" spans="1:10" ht="36" x14ac:dyDescent="0.35">
      <c r="A93" s="144">
        <v>7.1</v>
      </c>
      <c r="B93" s="141" t="s">
        <v>119</v>
      </c>
      <c r="C93" s="142" t="s">
        <v>120</v>
      </c>
      <c r="D93" s="142" t="s">
        <v>120</v>
      </c>
      <c r="E93" s="342" t="s">
        <v>418</v>
      </c>
      <c r="F93" s="341" t="s">
        <v>418</v>
      </c>
      <c r="G93" s="321" t="s">
        <v>952</v>
      </c>
      <c r="H93" s="144">
        <v>7.1</v>
      </c>
      <c r="I93" s="141" t="s">
        <v>119</v>
      </c>
      <c r="J93" s="321">
        <f t="shared" si="2"/>
        <v>1</v>
      </c>
    </row>
    <row r="94" spans="1:10" ht="48" x14ac:dyDescent="0.35">
      <c r="A94" s="144">
        <v>7.1</v>
      </c>
      <c r="B94" s="144" t="s">
        <v>119</v>
      </c>
      <c r="C94" s="143" t="s">
        <v>121</v>
      </c>
      <c r="D94" s="143" t="s">
        <v>121</v>
      </c>
      <c r="E94" s="342" t="s">
        <v>529</v>
      </c>
      <c r="F94" s="342" t="s">
        <v>529</v>
      </c>
      <c r="G94" s="321" t="s">
        <v>953</v>
      </c>
      <c r="H94" s="144">
        <v>7.1</v>
      </c>
      <c r="I94" s="144" t="s">
        <v>119</v>
      </c>
      <c r="J94" s="321">
        <f t="shared" si="2"/>
        <v>1</v>
      </c>
    </row>
    <row r="95" spans="1:10" ht="36" x14ac:dyDescent="0.35">
      <c r="A95" s="144">
        <v>7.1</v>
      </c>
      <c r="B95" s="144" t="s">
        <v>119</v>
      </c>
      <c r="C95" s="143" t="s">
        <v>123</v>
      </c>
      <c r="D95" s="143" t="s">
        <v>123</v>
      </c>
      <c r="E95" s="342" t="s">
        <v>530</v>
      </c>
      <c r="F95" s="342" t="s">
        <v>530</v>
      </c>
      <c r="G95" s="321" t="s">
        <v>953</v>
      </c>
      <c r="H95" s="144">
        <v>7.1</v>
      </c>
      <c r="I95" s="144" t="s">
        <v>119</v>
      </c>
      <c r="J95" s="321">
        <f t="shared" si="2"/>
        <v>1</v>
      </c>
    </row>
    <row r="96" spans="1:10" ht="48" x14ac:dyDescent="0.35">
      <c r="A96" s="144">
        <v>7.1</v>
      </c>
      <c r="B96" s="144" t="s">
        <v>119</v>
      </c>
      <c r="C96" s="143" t="s">
        <v>124</v>
      </c>
      <c r="D96" s="143" t="s">
        <v>124</v>
      </c>
      <c r="E96" s="342" t="s">
        <v>531</v>
      </c>
      <c r="F96" s="342" t="s">
        <v>531</v>
      </c>
      <c r="G96" s="321" t="s">
        <v>953</v>
      </c>
      <c r="H96" s="144">
        <v>7.1</v>
      </c>
      <c r="I96" s="144" t="s">
        <v>119</v>
      </c>
      <c r="J96" s="321">
        <f t="shared" si="2"/>
        <v>1</v>
      </c>
    </row>
    <row r="97" spans="1:10" ht="48" x14ac:dyDescent="0.35">
      <c r="A97" s="144">
        <v>7.1</v>
      </c>
      <c r="B97" s="144" t="s">
        <v>119</v>
      </c>
      <c r="C97" s="143" t="s">
        <v>125</v>
      </c>
      <c r="D97" s="143" t="s">
        <v>125</v>
      </c>
      <c r="E97" s="342" t="s">
        <v>532</v>
      </c>
      <c r="F97" s="342" t="s">
        <v>532</v>
      </c>
      <c r="G97" s="321" t="s">
        <v>953</v>
      </c>
      <c r="H97" s="144">
        <v>7.1</v>
      </c>
      <c r="I97" s="144" t="s">
        <v>119</v>
      </c>
      <c r="J97" s="321">
        <f t="shared" si="2"/>
        <v>1</v>
      </c>
    </row>
    <row r="98" spans="1:10" ht="72" x14ac:dyDescent="0.35">
      <c r="A98" s="144">
        <v>7.1</v>
      </c>
      <c r="B98" s="144" t="s">
        <v>119</v>
      </c>
      <c r="C98" s="143" t="s">
        <v>126</v>
      </c>
      <c r="D98" s="143" t="s">
        <v>126</v>
      </c>
      <c r="E98" s="342" t="s">
        <v>533</v>
      </c>
      <c r="F98" s="342" t="s">
        <v>533</v>
      </c>
      <c r="G98" s="321" t="s">
        <v>953</v>
      </c>
      <c r="H98" s="144">
        <v>7.1</v>
      </c>
      <c r="I98" s="144" t="s">
        <v>119</v>
      </c>
      <c r="J98" s="321">
        <f t="shared" si="2"/>
        <v>1</v>
      </c>
    </row>
    <row r="99" spans="1:10" ht="60" x14ac:dyDescent="0.35">
      <c r="A99" s="144">
        <v>7.1</v>
      </c>
      <c r="B99" s="144" t="s">
        <v>119</v>
      </c>
      <c r="C99" s="143" t="s">
        <v>127</v>
      </c>
      <c r="D99" s="143" t="s">
        <v>127</v>
      </c>
      <c r="E99" s="342" t="s">
        <v>534</v>
      </c>
      <c r="F99" s="342" t="s">
        <v>534</v>
      </c>
      <c r="G99" s="321" t="s">
        <v>953</v>
      </c>
      <c r="H99" s="144">
        <v>7.1</v>
      </c>
      <c r="I99" s="144" t="s">
        <v>119</v>
      </c>
      <c r="J99" s="321">
        <f t="shared" si="2"/>
        <v>1</v>
      </c>
    </row>
    <row r="100" spans="1:10" ht="84" x14ac:dyDescent="0.35">
      <c r="A100" s="144">
        <v>7.1</v>
      </c>
      <c r="B100" s="144" t="s">
        <v>119</v>
      </c>
      <c r="C100" s="143" t="s">
        <v>128</v>
      </c>
      <c r="D100" s="143" t="s">
        <v>128</v>
      </c>
      <c r="E100" s="342" t="s">
        <v>535</v>
      </c>
      <c r="F100" s="342" t="s">
        <v>535</v>
      </c>
      <c r="G100" s="321" t="s">
        <v>953</v>
      </c>
      <c r="H100" s="144">
        <v>7.1</v>
      </c>
      <c r="I100" s="144" t="s">
        <v>119</v>
      </c>
      <c r="J100" s="321">
        <f t="shared" si="2"/>
        <v>1</v>
      </c>
    </row>
    <row r="101" spans="1:10" ht="24" x14ac:dyDescent="0.35">
      <c r="A101" s="144">
        <v>7.1</v>
      </c>
      <c r="B101" s="144" t="s">
        <v>119</v>
      </c>
      <c r="C101" s="143" t="s">
        <v>129</v>
      </c>
      <c r="D101" s="143" t="s">
        <v>129</v>
      </c>
      <c r="E101" s="342" t="s">
        <v>536</v>
      </c>
      <c r="F101" s="342" t="s">
        <v>536</v>
      </c>
      <c r="G101" s="321" t="s">
        <v>953</v>
      </c>
      <c r="H101" s="144">
        <v>7.1</v>
      </c>
      <c r="I101" s="144" t="s">
        <v>119</v>
      </c>
      <c r="J101" s="321">
        <f t="shared" si="2"/>
        <v>1</v>
      </c>
    </row>
    <row r="102" spans="1:10" ht="24" x14ac:dyDescent="0.35">
      <c r="A102" s="144">
        <v>7.1</v>
      </c>
      <c r="B102" s="144" t="s">
        <v>119</v>
      </c>
      <c r="C102" s="143" t="s">
        <v>130</v>
      </c>
      <c r="D102" s="143" t="s">
        <v>130</v>
      </c>
      <c r="E102" s="342" t="s">
        <v>419</v>
      </c>
      <c r="F102" s="342" t="s">
        <v>419</v>
      </c>
      <c r="G102" s="321" t="s">
        <v>953</v>
      </c>
      <c r="H102" s="144">
        <v>7.1</v>
      </c>
      <c r="I102" s="144" t="s">
        <v>119</v>
      </c>
      <c r="J102" s="321">
        <f t="shared" si="2"/>
        <v>1</v>
      </c>
    </row>
    <row r="103" spans="1:10" ht="60" x14ac:dyDescent="0.35">
      <c r="A103" s="144">
        <v>7.1</v>
      </c>
      <c r="B103" s="144" t="s">
        <v>119</v>
      </c>
      <c r="C103" s="143" t="s">
        <v>131</v>
      </c>
      <c r="D103" s="143" t="s">
        <v>131</v>
      </c>
      <c r="E103" s="342" t="s">
        <v>420</v>
      </c>
      <c r="F103" s="342" t="s">
        <v>420</v>
      </c>
      <c r="G103" s="321" t="s">
        <v>953</v>
      </c>
      <c r="H103" s="144">
        <v>7.1</v>
      </c>
      <c r="I103" s="144" t="s">
        <v>119</v>
      </c>
      <c r="J103" s="321">
        <f t="shared" si="2"/>
        <v>1</v>
      </c>
    </row>
    <row r="104" spans="1:10" ht="60" x14ac:dyDescent="0.35">
      <c r="A104" s="144">
        <v>7.2</v>
      </c>
      <c r="B104" s="144" t="s">
        <v>132</v>
      </c>
      <c r="C104" s="143" t="s">
        <v>133</v>
      </c>
      <c r="D104" s="143" t="s">
        <v>133</v>
      </c>
      <c r="E104" s="342" t="s">
        <v>421</v>
      </c>
      <c r="F104" s="342" t="s">
        <v>421</v>
      </c>
      <c r="G104" s="321" t="s">
        <v>953</v>
      </c>
      <c r="H104" s="144">
        <v>7.2</v>
      </c>
      <c r="I104" s="144" t="s">
        <v>132</v>
      </c>
      <c r="J104" s="321">
        <f t="shared" si="2"/>
        <v>1</v>
      </c>
    </row>
    <row r="105" spans="1:10" ht="96" x14ac:dyDescent="0.35">
      <c r="A105" s="144">
        <v>7.3</v>
      </c>
      <c r="B105" s="141" t="s">
        <v>119</v>
      </c>
      <c r="C105" s="144" t="s">
        <v>134</v>
      </c>
      <c r="D105" s="144" t="s">
        <v>134</v>
      </c>
      <c r="E105" s="341" t="s">
        <v>537</v>
      </c>
      <c r="F105" s="341" t="s">
        <v>537</v>
      </c>
      <c r="G105" s="321" t="s">
        <v>719</v>
      </c>
      <c r="H105" s="144">
        <v>7.3</v>
      </c>
      <c r="I105" s="141" t="s">
        <v>119</v>
      </c>
      <c r="J105" s="321">
        <f t="shared" si="2"/>
        <v>1</v>
      </c>
    </row>
    <row r="106" spans="1:10" ht="48" x14ac:dyDescent="0.35">
      <c r="A106" s="144">
        <v>7.3</v>
      </c>
      <c r="B106" s="141" t="s">
        <v>119</v>
      </c>
      <c r="C106" s="144" t="s">
        <v>756</v>
      </c>
      <c r="D106" s="144" t="s">
        <v>756</v>
      </c>
      <c r="E106" s="341" t="s">
        <v>422</v>
      </c>
      <c r="F106" s="341" t="s">
        <v>422</v>
      </c>
      <c r="G106" s="321" t="s">
        <v>719</v>
      </c>
      <c r="H106" s="144">
        <v>7.3</v>
      </c>
      <c r="I106" s="141" t="s">
        <v>119</v>
      </c>
      <c r="J106" s="321">
        <f t="shared" si="2"/>
        <v>1</v>
      </c>
    </row>
    <row r="107" spans="1:10" ht="48" x14ac:dyDescent="0.35">
      <c r="A107" s="144">
        <v>7.3</v>
      </c>
      <c r="B107" s="141" t="s">
        <v>119</v>
      </c>
      <c r="C107" s="144" t="s">
        <v>757</v>
      </c>
      <c r="D107" s="144" t="s">
        <v>757</v>
      </c>
      <c r="E107" s="341" t="s">
        <v>540</v>
      </c>
      <c r="F107" s="341" t="s">
        <v>540</v>
      </c>
      <c r="G107" s="321" t="s">
        <v>719</v>
      </c>
      <c r="H107" s="144">
        <v>7.3</v>
      </c>
      <c r="I107" s="141" t="s">
        <v>119</v>
      </c>
      <c r="J107" s="321">
        <f t="shared" si="2"/>
        <v>1</v>
      </c>
    </row>
    <row r="108" spans="1:10" ht="84" x14ac:dyDescent="0.35">
      <c r="A108" s="144">
        <v>7.3</v>
      </c>
      <c r="B108" s="144" t="s">
        <v>119</v>
      </c>
      <c r="C108" s="143" t="s">
        <v>758</v>
      </c>
      <c r="D108" s="143" t="s">
        <v>758</v>
      </c>
      <c r="E108" s="343" t="s">
        <v>538</v>
      </c>
      <c r="F108" s="343" t="s">
        <v>538</v>
      </c>
      <c r="G108" s="321" t="s">
        <v>742</v>
      </c>
      <c r="H108" s="144">
        <v>7.3</v>
      </c>
      <c r="I108" s="144" t="s">
        <v>119</v>
      </c>
      <c r="J108" s="321">
        <f t="shared" si="2"/>
        <v>1</v>
      </c>
    </row>
    <row r="109" spans="1:10" ht="96" x14ac:dyDescent="0.35">
      <c r="A109" s="144">
        <v>7.3</v>
      </c>
      <c r="B109" s="141" t="s">
        <v>119</v>
      </c>
      <c r="C109" s="144" t="s">
        <v>138</v>
      </c>
      <c r="D109" s="144" t="s">
        <v>138</v>
      </c>
      <c r="E109" s="341" t="s">
        <v>539</v>
      </c>
      <c r="F109" s="341" t="s">
        <v>539</v>
      </c>
      <c r="G109" s="321" t="s">
        <v>719</v>
      </c>
      <c r="H109" s="144">
        <v>7.3</v>
      </c>
      <c r="I109" s="141" t="s">
        <v>119</v>
      </c>
      <c r="J109" s="321">
        <f t="shared" si="2"/>
        <v>1</v>
      </c>
    </row>
    <row r="110" spans="1:10" ht="60" x14ac:dyDescent="0.35">
      <c r="A110" s="144">
        <v>7.3</v>
      </c>
      <c r="B110" s="141" t="s">
        <v>119</v>
      </c>
      <c r="C110" s="144" t="s">
        <v>139</v>
      </c>
      <c r="D110" s="144" t="s">
        <v>139</v>
      </c>
      <c r="E110" s="341" t="s">
        <v>542</v>
      </c>
      <c r="F110" s="341" t="s">
        <v>542</v>
      </c>
      <c r="G110" s="321" t="s">
        <v>719</v>
      </c>
      <c r="H110" s="144">
        <v>7.3</v>
      </c>
      <c r="I110" s="141" t="s">
        <v>119</v>
      </c>
      <c r="J110" s="321">
        <f t="shared" si="2"/>
        <v>1</v>
      </c>
    </row>
    <row r="111" spans="1:10" ht="72" x14ac:dyDescent="0.35">
      <c r="A111" s="144">
        <v>7.3</v>
      </c>
      <c r="B111" s="141" t="s">
        <v>119</v>
      </c>
      <c r="C111" s="144" t="s">
        <v>141</v>
      </c>
      <c r="D111" s="144" t="s">
        <v>141</v>
      </c>
      <c r="E111" s="341" t="s">
        <v>541</v>
      </c>
      <c r="F111" s="341" t="s">
        <v>541</v>
      </c>
      <c r="G111" s="321" t="s">
        <v>719</v>
      </c>
      <c r="H111" s="144">
        <v>7.3</v>
      </c>
      <c r="I111" s="141" t="s">
        <v>119</v>
      </c>
      <c r="J111" s="321">
        <f t="shared" si="2"/>
        <v>1</v>
      </c>
    </row>
    <row r="112" spans="1:10" ht="48" x14ac:dyDescent="0.35">
      <c r="A112" s="144">
        <v>12.1</v>
      </c>
      <c r="B112" s="141" t="s">
        <v>142</v>
      </c>
      <c r="C112" s="142" t="s">
        <v>143</v>
      </c>
      <c r="D112" s="142" t="s">
        <v>143</v>
      </c>
      <c r="E112" s="321" t="s">
        <v>423</v>
      </c>
      <c r="F112" s="321" t="s">
        <v>423</v>
      </c>
      <c r="G112" s="321" t="s">
        <v>287</v>
      </c>
      <c r="H112" s="144">
        <v>12.1</v>
      </c>
      <c r="I112" s="141" t="s">
        <v>142</v>
      </c>
      <c r="J112" s="321">
        <f t="shared" si="2"/>
        <v>1</v>
      </c>
    </row>
    <row r="113" spans="1:10" ht="48" x14ac:dyDescent="0.35">
      <c r="A113" s="144">
        <v>12.1</v>
      </c>
      <c r="B113" s="141" t="s">
        <v>142</v>
      </c>
      <c r="C113" s="142" t="s">
        <v>144</v>
      </c>
      <c r="D113" s="142" t="s">
        <v>144</v>
      </c>
      <c r="E113" s="321" t="s">
        <v>424</v>
      </c>
      <c r="F113" s="321" t="s">
        <v>424</v>
      </c>
      <c r="G113" s="321" t="s">
        <v>287</v>
      </c>
      <c r="H113" s="144">
        <v>12.1</v>
      </c>
      <c r="I113" s="141" t="s">
        <v>142</v>
      </c>
      <c r="J113" s="321">
        <f t="shared" si="2"/>
        <v>1</v>
      </c>
    </row>
    <row r="114" spans="1:10" ht="48" x14ac:dyDescent="0.35">
      <c r="A114" s="144">
        <v>12.1</v>
      </c>
      <c r="B114" s="141" t="s">
        <v>142</v>
      </c>
      <c r="C114" s="142" t="s">
        <v>145</v>
      </c>
      <c r="D114" s="142" t="s">
        <v>145</v>
      </c>
      <c r="E114" s="321" t="s">
        <v>425</v>
      </c>
      <c r="F114" s="321" t="s">
        <v>425</v>
      </c>
      <c r="G114" s="321" t="s">
        <v>287</v>
      </c>
      <c r="H114" s="144">
        <v>12.1</v>
      </c>
      <c r="I114" s="141" t="s">
        <v>142</v>
      </c>
      <c r="J114" s="321">
        <f t="shared" si="2"/>
        <v>1</v>
      </c>
    </row>
    <row r="115" spans="1:10" ht="48" x14ac:dyDescent="0.35">
      <c r="A115" s="144">
        <v>12.2</v>
      </c>
      <c r="B115" s="141" t="s">
        <v>146</v>
      </c>
      <c r="C115" s="142" t="s">
        <v>147</v>
      </c>
      <c r="D115" s="142" t="s">
        <v>147</v>
      </c>
      <c r="E115" s="321" t="s">
        <v>426</v>
      </c>
      <c r="F115" s="321" t="s">
        <v>426</v>
      </c>
      <c r="G115" s="321" t="s">
        <v>287</v>
      </c>
      <c r="H115" s="144">
        <v>12.2</v>
      </c>
      <c r="I115" s="141" t="s">
        <v>146</v>
      </c>
      <c r="J115" s="321">
        <f t="shared" si="2"/>
        <v>1</v>
      </c>
    </row>
    <row r="116" spans="1:10" ht="48" x14ac:dyDescent="0.35">
      <c r="A116" s="144">
        <v>12.2</v>
      </c>
      <c r="B116" s="141" t="s">
        <v>146</v>
      </c>
      <c r="C116" s="142" t="s">
        <v>148</v>
      </c>
      <c r="D116" s="142" t="s">
        <v>148</v>
      </c>
      <c r="E116" s="321" t="s">
        <v>427</v>
      </c>
      <c r="F116" s="321" t="s">
        <v>427</v>
      </c>
      <c r="G116" s="321" t="s">
        <v>287</v>
      </c>
      <c r="H116" s="144">
        <v>12.2</v>
      </c>
      <c r="I116" s="141" t="s">
        <v>146</v>
      </c>
      <c r="J116" s="321">
        <f t="shared" ref="J116:J147" si="3">IF(E116=F116,1,0)</f>
        <v>1</v>
      </c>
    </row>
    <row r="117" spans="1:10" ht="48" x14ac:dyDescent="0.35">
      <c r="A117" s="144">
        <v>12.2</v>
      </c>
      <c r="B117" s="141" t="s">
        <v>146</v>
      </c>
      <c r="C117" s="142" t="s">
        <v>149</v>
      </c>
      <c r="D117" s="142" t="s">
        <v>149</v>
      </c>
      <c r="E117" s="321" t="s">
        <v>428</v>
      </c>
      <c r="F117" s="321" t="s">
        <v>428</v>
      </c>
      <c r="G117" s="321" t="s">
        <v>287</v>
      </c>
      <c r="H117" s="144">
        <v>12.2</v>
      </c>
      <c r="I117" s="141" t="s">
        <v>146</v>
      </c>
      <c r="J117" s="321">
        <f t="shared" si="3"/>
        <v>1</v>
      </c>
    </row>
    <row r="118" spans="1:10" ht="36" x14ac:dyDescent="0.35">
      <c r="A118" s="144">
        <v>13.1</v>
      </c>
      <c r="B118" s="141" t="s">
        <v>150</v>
      </c>
      <c r="C118" s="144" t="s">
        <v>151</v>
      </c>
      <c r="D118" s="144" t="s">
        <v>151</v>
      </c>
      <c r="E118" s="341" t="s">
        <v>429</v>
      </c>
      <c r="F118" s="341" t="s">
        <v>429</v>
      </c>
      <c r="G118" s="321" t="s">
        <v>719</v>
      </c>
      <c r="H118" s="144">
        <v>13.1</v>
      </c>
      <c r="I118" s="141" t="s">
        <v>150</v>
      </c>
      <c r="J118" s="321">
        <f t="shared" si="3"/>
        <v>1</v>
      </c>
    </row>
    <row r="119" spans="1:10" ht="36" x14ac:dyDescent="0.35">
      <c r="A119" s="144">
        <v>13.1</v>
      </c>
      <c r="B119" s="141" t="s">
        <v>150</v>
      </c>
      <c r="C119" s="144" t="s">
        <v>153</v>
      </c>
      <c r="D119" s="144" t="s">
        <v>153</v>
      </c>
      <c r="E119" s="341" t="s">
        <v>430</v>
      </c>
      <c r="F119" s="341" t="s">
        <v>430</v>
      </c>
      <c r="G119" s="321" t="s">
        <v>719</v>
      </c>
      <c r="H119" s="144">
        <v>13.1</v>
      </c>
      <c r="I119" s="141" t="s">
        <v>150</v>
      </c>
      <c r="J119" s="321">
        <f t="shared" si="3"/>
        <v>1</v>
      </c>
    </row>
    <row r="120" spans="1:10" ht="24" x14ac:dyDescent="0.35">
      <c r="A120" s="150">
        <v>13.1</v>
      </c>
      <c r="B120" s="146" t="s">
        <v>150</v>
      </c>
      <c r="C120" s="150" t="s">
        <v>154</v>
      </c>
      <c r="D120" s="150" t="s">
        <v>154</v>
      </c>
      <c r="E120" s="341" t="s">
        <v>431</v>
      </c>
      <c r="F120" s="341" t="s">
        <v>431</v>
      </c>
      <c r="G120" s="321" t="s">
        <v>719</v>
      </c>
      <c r="H120" s="150">
        <v>13.1</v>
      </c>
      <c r="I120" s="146" t="s">
        <v>150</v>
      </c>
      <c r="J120" s="321">
        <f t="shared" si="3"/>
        <v>1</v>
      </c>
    </row>
    <row r="121" spans="1:10" ht="24" x14ac:dyDescent="0.35">
      <c r="A121" s="150">
        <v>13.1</v>
      </c>
      <c r="B121" s="146" t="s">
        <v>150</v>
      </c>
      <c r="C121" s="150" t="s">
        <v>155</v>
      </c>
      <c r="D121" s="150" t="s">
        <v>155</v>
      </c>
      <c r="E121" s="341" t="s">
        <v>432</v>
      </c>
      <c r="F121" s="341" t="s">
        <v>432</v>
      </c>
      <c r="G121" s="321" t="s">
        <v>719</v>
      </c>
      <c r="H121" s="150">
        <v>13.1</v>
      </c>
      <c r="I121" s="146" t="s">
        <v>150</v>
      </c>
      <c r="J121" s="321">
        <f t="shared" si="3"/>
        <v>1</v>
      </c>
    </row>
    <row r="122" spans="1:10" ht="36" x14ac:dyDescent="0.35">
      <c r="A122" s="144">
        <v>13.1</v>
      </c>
      <c r="B122" s="141" t="s">
        <v>150</v>
      </c>
      <c r="C122" s="144" t="s">
        <v>157</v>
      </c>
      <c r="D122" s="144" t="s">
        <v>157</v>
      </c>
      <c r="E122" s="341" t="s">
        <v>433</v>
      </c>
      <c r="F122" s="341" t="s">
        <v>433</v>
      </c>
      <c r="G122" s="321" t="s">
        <v>719</v>
      </c>
      <c r="H122" s="144">
        <v>13.1</v>
      </c>
      <c r="I122" s="141" t="s">
        <v>150</v>
      </c>
      <c r="J122" s="321">
        <f t="shared" si="3"/>
        <v>1</v>
      </c>
    </row>
    <row r="123" spans="1:10" ht="60" x14ac:dyDescent="0.35">
      <c r="A123" s="144">
        <v>14.1</v>
      </c>
      <c r="B123" s="144" t="s">
        <v>158</v>
      </c>
      <c r="C123" s="143" t="s">
        <v>159</v>
      </c>
      <c r="D123" s="143" t="s">
        <v>159</v>
      </c>
      <c r="E123" s="343" t="s">
        <v>434</v>
      </c>
      <c r="F123" s="343" t="s">
        <v>434</v>
      </c>
      <c r="G123" s="321" t="s">
        <v>742</v>
      </c>
      <c r="H123" s="144">
        <v>14.1</v>
      </c>
      <c r="I123" s="144" t="s">
        <v>158</v>
      </c>
      <c r="J123" s="321">
        <f t="shared" si="3"/>
        <v>1</v>
      </c>
    </row>
    <row r="124" spans="1:10" ht="60" x14ac:dyDescent="0.35">
      <c r="A124" s="144">
        <v>14.1</v>
      </c>
      <c r="B124" s="144" t="s">
        <v>158</v>
      </c>
      <c r="C124" s="143" t="s">
        <v>160</v>
      </c>
      <c r="D124" s="143" t="s">
        <v>160</v>
      </c>
      <c r="E124" s="343" t="s">
        <v>435</v>
      </c>
      <c r="F124" s="343" t="s">
        <v>435</v>
      </c>
      <c r="G124" s="321" t="s">
        <v>742</v>
      </c>
      <c r="H124" s="144">
        <v>14.1</v>
      </c>
      <c r="I124" s="144" t="s">
        <v>158</v>
      </c>
      <c r="J124" s="321">
        <f t="shared" si="3"/>
        <v>1</v>
      </c>
    </row>
    <row r="125" spans="1:10" ht="60" x14ac:dyDescent="0.35">
      <c r="A125" s="144">
        <v>14.1</v>
      </c>
      <c r="B125" s="144" t="s">
        <v>158</v>
      </c>
      <c r="C125" s="143" t="s">
        <v>161</v>
      </c>
      <c r="D125" s="143" t="s">
        <v>161</v>
      </c>
      <c r="E125" s="343" t="s">
        <v>436</v>
      </c>
      <c r="F125" s="343" t="s">
        <v>436</v>
      </c>
      <c r="G125" s="321" t="s">
        <v>742</v>
      </c>
      <c r="H125" s="144">
        <v>14.1</v>
      </c>
      <c r="I125" s="144" t="s">
        <v>158</v>
      </c>
      <c r="J125" s="321">
        <f t="shared" si="3"/>
        <v>1</v>
      </c>
    </row>
    <row r="126" spans="1:10" ht="60" x14ac:dyDescent="0.35">
      <c r="A126" s="144">
        <v>14.1</v>
      </c>
      <c r="B126" s="144" t="s">
        <v>158</v>
      </c>
      <c r="C126" s="143" t="s">
        <v>162</v>
      </c>
      <c r="D126" s="143" t="s">
        <v>162</v>
      </c>
      <c r="E126" s="343" t="s">
        <v>437</v>
      </c>
      <c r="F126" s="343" t="s">
        <v>437</v>
      </c>
      <c r="G126" s="321" t="s">
        <v>742</v>
      </c>
      <c r="H126" s="144">
        <v>14.1</v>
      </c>
      <c r="I126" s="144" t="s">
        <v>158</v>
      </c>
      <c r="J126" s="321">
        <f t="shared" si="3"/>
        <v>1</v>
      </c>
    </row>
    <row r="127" spans="1:10" x14ac:dyDescent="0.35">
      <c r="A127" s="144">
        <v>15.1</v>
      </c>
      <c r="B127" s="144" t="s">
        <v>163</v>
      </c>
      <c r="C127" s="143" t="s">
        <v>164</v>
      </c>
      <c r="D127" s="143" t="s">
        <v>164</v>
      </c>
      <c r="E127" s="345" t="s">
        <v>438</v>
      </c>
      <c r="F127" s="345" t="s">
        <v>438</v>
      </c>
      <c r="G127" s="321" t="s">
        <v>953</v>
      </c>
      <c r="H127" s="144">
        <v>15.1</v>
      </c>
      <c r="I127" s="144" t="s">
        <v>163</v>
      </c>
      <c r="J127" s="321">
        <f t="shared" si="3"/>
        <v>1</v>
      </c>
    </row>
    <row r="128" spans="1:10" x14ac:dyDescent="0.35">
      <c r="A128" s="144">
        <v>15.1</v>
      </c>
      <c r="B128" s="144" t="s">
        <v>163</v>
      </c>
      <c r="C128" s="143" t="s">
        <v>166</v>
      </c>
      <c r="D128" s="143" t="s">
        <v>166</v>
      </c>
      <c r="E128" s="345" t="s">
        <v>439</v>
      </c>
      <c r="F128" s="345" t="s">
        <v>439</v>
      </c>
      <c r="G128" s="321" t="s">
        <v>953</v>
      </c>
      <c r="H128" s="144">
        <v>15.1</v>
      </c>
      <c r="I128" s="144" t="s">
        <v>163</v>
      </c>
      <c r="J128" s="321">
        <f t="shared" si="3"/>
        <v>1</v>
      </c>
    </row>
    <row r="129" spans="1:10" ht="24" x14ac:dyDescent="0.35">
      <c r="A129" s="144">
        <v>15.2</v>
      </c>
      <c r="B129" s="144" t="s">
        <v>167</v>
      </c>
      <c r="C129" s="143" t="s">
        <v>168</v>
      </c>
      <c r="D129" s="143" t="s">
        <v>168</v>
      </c>
      <c r="E129" s="345" t="s">
        <v>440</v>
      </c>
      <c r="F129" s="345" t="s">
        <v>440</v>
      </c>
      <c r="G129" s="321" t="s">
        <v>953</v>
      </c>
      <c r="H129" s="144">
        <v>15.2</v>
      </c>
      <c r="I129" s="144" t="s">
        <v>167</v>
      </c>
      <c r="J129" s="321">
        <f t="shared" si="3"/>
        <v>1</v>
      </c>
    </row>
    <row r="130" spans="1:10" ht="24" x14ac:dyDescent="0.35">
      <c r="A130" s="144">
        <v>15.2</v>
      </c>
      <c r="B130" s="144" t="s">
        <v>167</v>
      </c>
      <c r="C130" s="143" t="s">
        <v>169</v>
      </c>
      <c r="D130" s="143" t="s">
        <v>169</v>
      </c>
      <c r="E130" s="345" t="s">
        <v>441</v>
      </c>
      <c r="F130" s="345" t="s">
        <v>441</v>
      </c>
      <c r="G130" s="321" t="s">
        <v>953</v>
      </c>
      <c r="H130" s="144">
        <v>15.2</v>
      </c>
      <c r="I130" s="144" t="s">
        <v>167</v>
      </c>
      <c r="J130" s="321">
        <f t="shared" si="3"/>
        <v>1</v>
      </c>
    </row>
    <row r="131" spans="1:10" ht="24" x14ac:dyDescent="0.35">
      <c r="A131" s="144">
        <v>15.2</v>
      </c>
      <c r="B131" s="144" t="s">
        <v>167</v>
      </c>
      <c r="C131" s="143" t="s">
        <v>170</v>
      </c>
      <c r="D131" s="143" t="s">
        <v>170</v>
      </c>
      <c r="E131" s="345" t="s">
        <v>442</v>
      </c>
      <c r="F131" s="345" t="s">
        <v>442</v>
      </c>
      <c r="G131" s="321" t="s">
        <v>953</v>
      </c>
      <c r="H131" s="144">
        <v>15.2</v>
      </c>
      <c r="I131" s="144" t="s">
        <v>167</v>
      </c>
      <c r="J131" s="321">
        <f t="shared" si="3"/>
        <v>1</v>
      </c>
    </row>
    <row r="132" spans="1:10" ht="24" x14ac:dyDescent="0.35">
      <c r="A132" s="144">
        <v>15.2</v>
      </c>
      <c r="B132" s="144" t="s">
        <v>167</v>
      </c>
      <c r="C132" s="143" t="s">
        <v>171</v>
      </c>
      <c r="D132" s="143" t="s">
        <v>171</v>
      </c>
      <c r="E132" s="345" t="s">
        <v>443</v>
      </c>
      <c r="F132" s="345" t="s">
        <v>443</v>
      </c>
      <c r="G132" s="321" t="s">
        <v>953</v>
      </c>
      <c r="H132" s="144">
        <v>15.2</v>
      </c>
      <c r="I132" s="144" t="s">
        <v>167</v>
      </c>
      <c r="J132" s="321">
        <f t="shared" si="3"/>
        <v>1</v>
      </c>
    </row>
    <row r="133" spans="1:10" ht="24" x14ac:dyDescent="0.35">
      <c r="A133" s="144">
        <v>15.2</v>
      </c>
      <c r="B133" s="144" t="s">
        <v>167</v>
      </c>
      <c r="C133" s="143" t="s">
        <v>172</v>
      </c>
      <c r="D133" s="143" t="s">
        <v>172</v>
      </c>
      <c r="E133" s="345" t="s">
        <v>444</v>
      </c>
      <c r="F133" s="345" t="s">
        <v>444</v>
      </c>
      <c r="G133" s="321" t="s">
        <v>953</v>
      </c>
      <c r="H133" s="144">
        <v>15.2</v>
      </c>
      <c r="I133" s="144" t="s">
        <v>167</v>
      </c>
      <c r="J133" s="321">
        <f t="shared" si="3"/>
        <v>1</v>
      </c>
    </row>
    <row r="134" spans="1:10" ht="36" x14ac:dyDescent="0.35">
      <c r="A134" s="144">
        <v>15.2</v>
      </c>
      <c r="B134" s="144" t="s">
        <v>167</v>
      </c>
      <c r="C134" s="143" t="s">
        <v>173</v>
      </c>
      <c r="D134" s="143" t="s">
        <v>173</v>
      </c>
      <c r="E134" s="345" t="s">
        <v>445</v>
      </c>
      <c r="F134" s="345" t="s">
        <v>445</v>
      </c>
      <c r="G134" s="321" t="s">
        <v>953</v>
      </c>
      <c r="H134" s="144">
        <v>15.2</v>
      </c>
      <c r="I134" s="144" t="s">
        <v>167</v>
      </c>
      <c r="J134" s="321">
        <f t="shared" si="3"/>
        <v>1</v>
      </c>
    </row>
    <row r="135" spans="1:10" ht="24" x14ac:dyDescent="0.35">
      <c r="A135" s="144">
        <v>15.2</v>
      </c>
      <c r="B135" s="144" t="s">
        <v>167</v>
      </c>
      <c r="C135" s="143" t="s">
        <v>174</v>
      </c>
      <c r="D135" s="143" t="s">
        <v>174</v>
      </c>
      <c r="E135" s="345" t="s">
        <v>446</v>
      </c>
      <c r="F135" s="345" t="s">
        <v>446</v>
      </c>
      <c r="G135" s="321" t="s">
        <v>953</v>
      </c>
      <c r="H135" s="144">
        <v>15.2</v>
      </c>
      <c r="I135" s="144" t="s">
        <v>167</v>
      </c>
      <c r="J135" s="321">
        <f t="shared" si="3"/>
        <v>1</v>
      </c>
    </row>
    <row r="136" spans="1:10" ht="24" x14ac:dyDescent="0.35">
      <c r="A136" s="144">
        <v>15.3</v>
      </c>
      <c r="B136" s="144" t="s">
        <v>175</v>
      </c>
      <c r="C136" s="143" t="s">
        <v>176</v>
      </c>
      <c r="D136" s="143" t="s">
        <v>176</v>
      </c>
      <c r="E136" s="345" t="s">
        <v>447</v>
      </c>
      <c r="F136" s="345" t="s">
        <v>447</v>
      </c>
      <c r="G136" s="321" t="s">
        <v>953</v>
      </c>
      <c r="H136" s="144">
        <v>15.3</v>
      </c>
      <c r="I136" s="144" t="s">
        <v>175</v>
      </c>
      <c r="J136" s="321">
        <f t="shared" si="3"/>
        <v>1</v>
      </c>
    </row>
    <row r="137" spans="1:10" ht="36" x14ac:dyDescent="0.35">
      <c r="A137" s="144">
        <v>15.3</v>
      </c>
      <c r="B137" s="144" t="s">
        <v>175</v>
      </c>
      <c r="C137" s="143" t="s">
        <v>177</v>
      </c>
      <c r="D137" s="143" t="s">
        <v>177</v>
      </c>
      <c r="E137" s="345" t="s">
        <v>448</v>
      </c>
      <c r="F137" s="345" t="s">
        <v>448</v>
      </c>
      <c r="G137" s="321" t="s">
        <v>953</v>
      </c>
      <c r="H137" s="144">
        <v>15.3</v>
      </c>
      <c r="I137" s="144" t="s">
        <v>175</v>
      </c>
      <c r="J137" s="321">
        <f t="shared" si="3"/>
        <v>1</v>
      </c>
    </row>
    <row r="138" spans="1:10" ht="84" x14ac:dyDescent="0.35">
      <c r="A138" s="144">
        <v>16.100000000000001</v>
      </c>
      <c r="B138" s="144" t="s">
        <v>178</v>
      </c>
      <c r="C138" s="143" t="s">
        <v>179</v>
      </c>
      <c r="D138" s="143" t="s">
        <v>179</v>
      </c>
      <c r="E138" s="345" t="s">
        <v>449</v>
      </c>
      <c r="F138" s="345" t="s">
        <v>449</v>
      </c>
      <c r="G138" s="321" t="s">
        <v>953</v>
      </c>
      <c r="H138" s="144">
        <v>16.100000000000001</v>
      </c>
      <c r="I138" s="144" t="s">
        <v>178</v>
      </c>
      <c r="J138" s="321">
        <f t="shared" si="3"/>
        <v>1</v>
      </c>
    </row>
    <row r="139" spans="1:10" ht="84" x14ac:dyDescent="0.35">
      <c r="A139" s="144">
        <v>16.100000000000001</v>
      </c>
      <c r="B139" s="144" t="s">
        <v>178</v>
      </c>
      <c r="C139" s="143" t="s">
        <v>180</v>
      </c>
      <c r="D139" s="143" t="s">
        <v>180</v>
      </c>
      <c r="E139" s="345" t="s">
        <v>450</v>
      </c>
      <c r="F139" s="345" t="s">
        <v>450</v>
      </c>
      <c r="G139" s="321" t="s">
        <v>953</v>
      </c>
      <c r="H139" s="144">
        <v>16.100000000000001</v>
      </c>
      <c r="I139" s="144" t="s">
        <v>178</v>
      </c>
      <c r="J139" s="321">
        <f t="shared" si="3"/>
        <v>1</v>
      </c>
    </row>
    <row r="140" spans="1:10" ht="48" x14ac:dyDescent="0.35">
      <c r="A140" s="144">
        <v>16.2</v>
      </c>
      <c r="B140" s="144" t="s">
        <v>181</v>
      </c>
      <c r="C140" s="143" t="s">
        <v>906</v>
      </c>
      <c r="D140" s="143" t="s">
        <v>182</v>
      </c>
      <c r="E140" s="345" t="s">
        <v>451</v>
      </c>
      <c r="F140" s="345" t="s">
        <v>451</v>
      </c>
      <c r="G140" s="321" t="s">
        <v>953</v>
      </c>
      <c r="H140" s="144">
        <v>16.2</v>
      </c>
      <c r="I140" s="144" t="s">
        <v>181</v>
      </c>
      <c r="J140" s="321">
        <f t="shared" si="3"/>
        <v>1</v>
      </c>
    </row>
    <row r="141" spans="1:10" ht="48" x14ac:dyDescent="0.35">
      <c r="A141" s="144">
        <v>16.2</v>
      </c>
      <c r="B141" s="144" t="s">
        <v>181</v>
      </c>
      <c r="C141" s="143" t="s">
        <v>907</v>
      </c>
      <c r="D141" s="143" t="s">
        <v>183</v>
      </c>
      <c r="E141" s="345" t="s">
        <v>452</v>
      </c>
      <c r="F141" s="345" t="s">
        <v>452</v>
      </c>
      <c r="G141" s="321" t="s">
        <v>953</v>
      </c>
      <c r="H141" s="144">
        <v>16.2</v>
      </c>
      <c r="I141" s="144" t="s">
        <v>181</v>
      </c>
      <c r="J141" s="321">
        <f t="shared" si="3"/>
        <v>1</v>
      </c>
    </row>
    <row r="142" spans="1:10" ht="48" x14ac:dyDescent="0.35">
      <c r="A142" s="144">
        <v>16.2</v>
      </c>
      <c r="B142" s="144" t="s">
        <v>181</v>
      </c>
      <c r="C142" s="143" t="s">
        <v>908</v>
      </c>
      <c r="D142" s="143" t="s">
        <v>184</v>
      </c>
      <c r="E142" s="345" t="s">
        <v>453</v>
      </c>
      <c r="F142" s="345" t="s">
        <v>453</v>
      </c>
      <c r="G142" s="321" t="s">
        <v>953</v>
      </c>
      <c r="H142" s="144">
        <v>16.2</v>
      </c>
      <c r="I142" s="144" t="s">
        <v>181</v>
      </c>
      <c r="J142" s="321">
        <f t="shared" si="3"/>
        <v>1</v>
      </c>
    </row>
    <row r="143" spans="1:10" ht="48" x14ac:dyDescent="0.35">
      <c r="A143" s="144">
        <v>16.2</v>
      </c>
      <c r="B143" s="144" t="s">
        <v>181</v>
      </c>
      <c r="C143" s="143" t="s">
        <v>909</v>
      </c>
      <c r="D143" s="143" t="s">
        <v>185</v>
      </c>
      <c r="E143" s="345" t="s">
        <v>454</v>
      </c>
      <c r="F143" s="345" t="s">
        <v>454</v>
      </c>
      <c r="G143" s="321" t="s">
        <v>953</v>
      </c>
      <c r="H143" s="144">
        <v>16.2</v>
      </c>
      <c r="I143" s="144" t="s">
        <v>181</v>
      </c>
      <c r="J143" s="321">
        <f t="shared" si="3"/>
        <v>1</v>
      </c>
    </row>
    <row r="144" spans="1:10" ht="48" x14ac:dyDescent="0.35">
      <c r="A144" s="144">
        <v>16.2</v>
      </c>
      <c r="B144" s="144" t="s">
        <v>181</v>
      </c>
      <c r="C144" s="143" t="s">
        <v>910</v>
      </c>
      <c r="D144" s="143" t="s">
        <v>186</v>
      </c>
      <c r="E144" s="345" t="s">
        <v>455</v>
      </c>
      <c r="F144" s="345" t="s">
        <v>455</v>
      </c>
      <c r="G144" s="321" t="s">
        <v>953</v>
      </c>
      <c r="H144" s="144">
        <v>16.2</v>
      </c>
      <c r="I144" s="144" t="s">
        <v>181</v>
      </c>
      <c r="J144" s="321">
        <f t="shared" si="3"/>
        <v>1</v>
      </c>
    </row>
    <row r="145" spans="1:10" ht="48" x14ac:dyDescent="0.35">
      <c r="A145" s="144">
        <v>16.2</v>
      </c>
      <c r="B145" s="144" t="s">
        <v>181</v>
      </c>
      <c r="C145" s="143" t="s">
        <v>911</v>
      </c>
      <c r="D145" s="143" t="s">
        <v>187</v>
      </c>
      <c r="E145" s="345" t="s">
        <v>456</v>
      </c>
      <c r="F145" s="345" t="s">
        <v>456</v>
      </c>
      <c r="G145" s="321" t="s">
        <v>953</v>
      </c>
      <c r="H145" s="144">
        <v>16.2</v>
      </c>
      <c r="I145" s="144" t="s">
        <v>181</v>
      </c>
      <c r="J145" s="321">
        <f t="shared" si="3"/>
        <v>1</v>
      </c>
    </row>
    <row r="146" spans="1:10" ht="48" x14ac:dyDescent="0.35">
      <c r="A146" s="144">
        <v>16.2</v>
      </c>
      <c r="B146" s="144" t="s">
        <v>181</v>
      </c>
      <c r="C146" s="143" t="s">
        <v>912</v>
      </c>
      <c r="D146" s="143" t="s">
        <v>188</v>
      </c>
      <c r="E146" s="345" t="s">
        <v>457</v>
      </c>
      <c r="F146" s="345" t="s">
        <v>457</v>
      </c>
      <c r="G146" s="321" t="s">
        <v>953</v>
      </c>
      <c r="H146" s="144">
        <v>16.2</v>
      </c>
      <c r="I146" s="144" t="s">
        <v>181</v>
      </c>
      <c r="J146" s="321">
        <f t="shared" si="3"/>
        <v>1</v>
      </c>
    </row>
    <row r="147" spans="1:10" ht="72" x14ac:dyDescent="0.35">
      <c r="A147" s="144">
        <v>16.2</v>
      </c>
      <c r="B147" s="144" t="s">
        <v>181</v>
      </c>
      <c r="C147" s="143" t="s">
        <v>913</v>
      </c>
      <c r="D147" s="143" t="s">
        <v>189</v>
      </c>
      <c r="E147" s="345" t="s">
        <v>543</v>
      </c>
      <c r="F147" s="345" t="s">
        <v>543</v>
      </c>
      <c r="G147" s="321" t="s">
        <v>953</v>
      </c>
      <c r="H147" s="144">
        <v>16.2</v>
      </c>
      <c r="I147" s="144" t="s">
        <v>181</v>
      </c>
      <c r="J147" s="321">
        <f t="shared" si="3"/>
        <v>1</v>
      </c>
    </row>
    <row r="148" spans="1:10" ht="60" x14ac:dyDescent="0.35">
      <c r="A148" s="144">
        <v>16.2</v>
      </c>
      <c r="B148" s="144" t="s">
        <v>181</v>
      </c>
      <c r="C148" s="143" t="s">
        <v>915</v>
      </c>
      <c r="D148" s="143" t="s">
        <v>191</v>
      </c>
      <c r="E148" s="345" t="s">
        <v>458</v>
      </c>
      <c r="F148" s="345" t="s">
        <v>458</v>
      </c>
      <c r="G148" s="321" t="s">
        <v>953</v>
      </c>
      <c r="H148" s="144">
        <v>16.2</v>
      </c>
      <c r="I148" s="144" t="s">
        <v>181</v>
      </c>
      <c r="J148" s="321">
        <f t="shared" ref="J148:J165" si="4">IF(E148=F148,1,0)</f>
        <v>1</v>
      </c>
    </row>
    <row r="149" spans="1:10" ht="48" x14ac:dyDescent="0.35">
      <c r="A149" s="144">
        <v>16.2</v>
      </c>
      <c r="B149" s="144" t="s">
        <v>181</v>
      </c>
      <c r="C149" s="143" t="s">
        <v>916</v>
      </c>
      <c r="D149" s="143" t="s">
        <v>193</v>
      </c>
      <c r="E149" s="345" t="s">
        <v>459</v>
      </c>
      <c r="F149" s="345" t="s">
        <v>459</v>
      </c>
      <c r="G149" s="321" t="s">
        <v>953</v>
      </c>
      <c r="H149" s="144">
        <v>16.2</v>
      </c>
      <c r="I149" s="144" t="s">
        <v>181</v>
      </c>
      <c r="J149" s="321">
        <f t="shared" si="4"/>
        <v>1</v>
      </c>
    </row>
    <row r="150" spans="1:10" ht="48" x14ac:dyDescent="0.35">
      <c r="A150" s="144">
        <v>16.2</v>
      </c>
      <c r="B150" s="144" t="s">
        <v>181</v>
      </c>
      <c r="C150" s="143" t="s">
        <v>917</v>
      </c>
      <c r="D150" s="143" t="s">
        <v>194</v>
      </c>
      <c r="E150" s="345" t="s">
        <v>460</v>
      </c>
      <c r="F150" s="345" t="s">
        <v>460</v>
      </c>
      <c r="G150" s="321" t="s">
        <v>953</v>
      </c>
      <c r="H150" s="144">
        <v>16.2</v>
      </c>
      <c r="I150" s="144" t="s">
        <v>181</v>
      </c>
      <c r="J150" s="321">
        <f t="shared" si="4"/>
        <v>1</v>
      </c>
    </row>
    <row r="151" spans="1:10" ht="48" x14ac:dyDescent="0.35">
      <c r="A151" s="144">
        <v>16.2</v>
      </c>
      <c r="B151" s="144" t="s">
        <v>181</v>
      </c>
      <c r="C151" s="143" t="s">
        <v>918</v>
      </c>
      <c r="D151" s="143" t="s">
        <v>195</v>
      </c>
      <c r="E151" s="345" t="s">
        <v>461</v>
      </c>
      <c r="F151" s="345" t="s">
        <v>461</v>
      </c>
      <c r="G151" s="321" t="s">
        <v>953</v>
      </c>
      <c r="H151" s="144">
        <v>16.2</v>
      </c>
      <c r="I151" s="144" t="s">
        <v>181</v>
      </c>
      <c r="J151" s="321">
        <f t="shared" si="4"/>
        <v>1</v>
      </c>
    </row>
    <row r="152" spans="1:10" ht="48" x14ac:dyDescent="0.35">
      <c r="A152" s="144">
        <v>16.2</v>
      </c>
      <c r="B152" s="144" t="s">
        <v>181</v>
      </c>
      <c r="C152" s="143" t="s">
        <v>919</v>
      </c>
      <c r="D152" s="143" t="s">
        <v>196</v>
      </c>
      <c r="E152" s="345" t="s">
        <v>462</v>
      </c>
      <c r="F152" s="345" t="s">
        <v>462</v>
      </c>
      <c r="G152" s="321" t="s">
        <v>953</v>
      </c>
      <c r="H152" s="144">
        <v>16.2</v>
      </c>
      <c r="I152" s="144" t="s">
        <v>181</v>
      </c>
      <c r="J152" s="321">
        <f t="shared" si="4"/>
        <v>1</v>
      </c>
    </row>
    <row r="153" spans="1:10" ht="48" x14ac:dyDescent="0.35">
      <c r="A153" s="144">
        <v>16.2</v>
      </c>
      <c r="B153" s="144" t="s">
        <v>181</v>
      </c>
      <c r="C153" s="143" t="s">
        <v>920</v>
      </c>
      <c r="D153" s="143" t="s">
        <v>197</v>
      </c>
      <c r="E153" s="345" t="s">
        <v>463</v>
      </c>
      <c r="F153" s="345" t="s">
        <v>463</v>
      </c>
      <c r="G153" s="321" t="s">
        <v>953</v>
      </c>
      <c r="H153" s="144">
        <v>16.2</v>
      </c>
      <c r="I153" s="144" t="s">
        <v>181</v>
      </c>
      <c r="J153" s="321">
        <f t="shared" si="4"/>
        <v>1</v>
      </c>
    </row>
    <row r="154" spans="1:10" ht="48" x14ac:dyDescent="0.35">
      <c r="A154" s="144">
        <v>16.2</v>
      </c>
      <c r="B154" s="144" t="s">
        <v>181</v>
      </c>
      <c r="C154" s="143" t="s">
        <v>921</v>
      </c>
      <c r="D154" s="143" t="s">
        <v>198</v>
      </c>
      <c r="E154" s="345" t="s">
        <v>544</v>
      </c>
      <c r="F154" s="345" t="s">
        <v>544</v>
      </c>
      <c r="G154" s="321" t="s">
        <v>953</v>
      </c>
      <c r="H154" s="144">
        <v>16.2</v>
      </c>
      <c r="I154" s="144" t="s">
        <v>181</v>
      </c>
      <c r="J154" s="321">
        <f t="shared" si="4"/>
        <v>1</v>
      </c>
    </row>
    <row r="155" spans="1:10" ht="48" x14ac:dyDescent="0.35">
      <c r="A155" s="144">
        <v>16.2</v>
      </c>
      <c r="B155" s="144" t="s">
        <v>181</v>
      </c>
      <c r="C155" s="143" t="s">
        <v>922</v>
      </c>
      <c r="D155" s="143" t="s">
        <v>200</v>
      </c>
      <c r="E155" s="345" t="s">
        <v>464</v>
      </c>
      <c r="F155" s="345" t="s">
        <v>464</v>
      </c>
      <c r="G155" s="321" t="s">
        <v>953</v>
      </c>
      <c r="H155" s="144">
        <v>16.2</v>
      </c>
      <c r="I155" s="144" t="s">
        <v>181</v>
      </c>
      <c r="J155" s="321">
        <f t="shared" si="4"/>
        <v>1</v>
      </c>
    </row>
    <row r="156" spans="1:10" ht="48" x14ac:dyDescent="0.35">
      <c r="A156" s="144">
        <v>16.2</v>
      </c>
      <c r="B156" s="144" t="s">
        <v>181</v>
      </c>
      <c r="C156" s="143" t="s">
        <v>923</v>
      </c>
      <c r="D156" s="143" t="s">
        <v>201</v>
      </c>
      <c r="E156" s="345" t="s">
        <v>465</v>
      </c>
      <c r="F156" s="345" t="s">
        <v>465</v>
      </c>
      <c r="G156" s="321" t="s">
        <v>953</v>
      </c>
      <c r="H156" s="144">
        <v>16.2</v>
      </c>
      <c r="I156" s="144" t="s">
        <v>181</v>
      </c>
      <c r="J156" s="321">
        <f t="shared" si="4"/>
        <v>1</v>
      </c>
    </row>
    <row r="157" spans="1:10" ht="48" x14ac:dyDescent="0.35">
      <c r="A157" s="144">
        <v>16.2</v>
      </c>
      <c r="B157" s="144" t="s">
        <v>181</v>
      </c>
      <c r="C157" s="143" t="s">
        <v>925</v>
      </c>
      <c r="D157" s="143" t="s">
        <v>202</v>
      </c>
      <c r="E157" s="345" t="s">
        <v>466</v>
      </c>
      <c r="F157" s="345" t="s">
        <v>466</v>
      </c>
      <c r="G157" s="321" t="s">
        <v>953</v>
      </c>
      <c r="H157" s="144">
        <v>16.2</v>
      </c>
      <c r="I157" s="144" t="s">
        <v>181</v>
      </c>
      <c r="J157" s="321">
        <f t="shared" si="4"/>
        <v>1</v>
      </c>
    </row>
    <row r="158" spans="1:10" ht="48" x14ac:dyDescent="0.35">
      <c r="A158" s="144">
        <v>16.2</v>
      </c>
      <c r="B158" s="144" t="s">
        <v>181</v>
      </c>
      <c r="C158" s="143" t="s">
        <v>927</v>
      </c>
      <c r="D158" s="143" t="s">
        <v>203</v>
      </c>
      <c r="E158" s="345" t="s">
        <v>467</v>
      </c>
      <c r="F158" s="345" t="s">
        <v>467</v>
      </c>
      <c r="G158" s="321" t="s">
        <v>953</v>
      </c>
      <c r="H158" s="144">
        <v>16.2</v>
      </c>
      <c r="I158" s="144" t="s">
        <v>181</v>
      </c>
      <c r="J158" s="321">
        <f t="shared" si="4"/>
        <v>1</v>
      </c>
    </row>
    <row r="159" spans="1:10" ht="48" x14ac:dyDescent="0.35">
      <c r="A159" s="144">
        <v>16.2</v>
      </c>
      <c r="B159" s="144" t="s">
        <v>181</v>
      </c>
      <c r="C159" s="143" t="s">
        <v>929</v>
      </c>
      <c r="D159" s="143" t="s">
        <v>204</v>
      </c>
      <c r="E159" s="345" t="s">
        <v>468</v>
      </c>
      <c r="F159" s="345" t="s">
        <v>468</v>
      </c>
      <c r="G159" s="321" t="s">
        <v>953</v>
      </c>
      <c r="H159" s="144">
        <v>16.2</v>
      </c>
      <c r="I159" s="144" t="s">
        <v>181</v>
      </c>
      <c r="J159" s="321">
        <f t="shared" si="4"/>
        <v>1</v>
      </c>
    </row>
    <row r="160" spans="1:10" ht="36" x14ac:dyDescent="0.35">
      <c r="A160" s="144">
        <v>16.3</v>
      </c>
      <c r="B160" s="144" t="s">
        <v>205</v>
      </c>
      <c r="C160" s="143" t="s">
        <v>930</v>
      </c>
      <c r="D160" s="143" t="s">
        <v>206</v>
      </c>
      <c r="E160" s="345" t="s">
        <v>469</v>
      </c>
      <c r="F160" s="345" t="s">
        <v>469</v>
      </c>
      <c r="G160" s="321" t="s">
        <v>953</v>
      </c>
      <c r="H160" s="144">
        <v>16.3</v>
      </c>
      <c r="I160" s="144" t="s">
        <v>205</v>
      </c>
      <c r="J160" s="321">
        <f t="shared" si="4"/>
        <v>1</v>
      </c>
    </row>
    <row r="161" spans="1:10" ht="36" x14ac:dyDescent="0.35">
      <c r="A161" s="144">
        <v>16.3</v>
      </c>
      <c r="B161" s="144" t="s">
        <v>205</v>
      </c>
      <c r="C161" s="143" t="s">
        <v>931</v>
      </c>
      <c r="D161" s="143" t="s">
        <v>207</v>
      </c>
      <c r="E161" s="345" t="s">
        <v>470</v>
      </c>
      <c r="F161" s="345" t="s">
        <v>470</v>
      </c>
      <c r="G161" s="321" t="s">
        <v>953</v>
      </c>
      <c r="H161" s="144">
        <v>16.3</v>
      </c>
      <c r="I161" s="144" t="s">
        <v>205</v>
      </c>
      <c r="J161" s="321">
        <f t="shared" si="4"/>
        <v>1</v>
      </c>
    </row>
    <row r="162" spans="1:10" ht="84" x14ac:dyDescent="0.35">
      <c r="A162" s="144">
        <v>16.3</v>
      </c>
      <c r="B162" s="144" t="s">
        <v>205</v>
      </c>
      <c r="C162" s="143" t="s">
        <v>932</v>
      </c>
      <c r="D162" s="143" t="s">
        <v>208</v>
      </c>
      <c r="E162" s="345" t="s">
        <v>545</v>
      </c>
      <c r="F162" s="345" t="s">
        <v>545</v>
      </c>
      <c r="G162" s="321" t="s">
        <v>953</v>
      </c>
      <c r="H162" s="144">
        <v>16.3</v>
      </c>
      <c r="I162" s="144" t="s">
        <v>205</v>
      </c>
      <c r="J162" s="321">
        <f t="shared" si="4"/>
        <v>1</v>
      </c>
    </row>
    <row r="163" spans="1:10" ht="84" x14ac:dyDescent="0.35">
      <c r="A163" s="144">
        <v>16.3</v>
      </c>
      <c r="B163" s="144" t="s">
        <v>205</v>
      </c>
      <c r="C163" s="143" t="s">
        <v>933</v>
      </c>
      <c r="D163" s="143" t="s">
        <v>210</v>
      </c>
      <c r="E163" s="345" t="s">
        <v>546</v>
      </c>
      <c r="F163" s="345" t="s">
        <v>546</v>
      </c>
      <c r="G163" s="321" t="s">
        <v>953</v>
      </c>
      <c r="H163" s="144">
        <v>16.3</v>
      </c>
      <c r="I163" s="144" t="s">
        <v>205</v>
      </c>
      <c r="J163" s="321">
        <f t="shared" si="4"/>
        <v>1</v>
      </c>
    </row>
    <row r="164" spans="1:10" ht="84" x14ac:dyDescent="0.35">
      <c r="A164" s="144">
        <v>17.100000000000001</v>
      </c>
      <c r="B164" s="144" t="s">
        <v>211</v>
      </c>
      <c r="C164" s="143" t="s">
        <v>211</v>
      </c>
      <c r="D164" s="143" t="s">
        <v>211</v>
      </c>
      <c r="E164" s="346" t="s">
        <v>471</v>
      </c>
      <c r="F164" s="346" t="s">
        <v>471</v>
      </c>
      <c r="G164" s="321" t="s">
        <v>766</v>
      </c>
      <c r="H164" s="144">
        <v>17.100000000000001</v>
      </c>
      <c r="I164" s="144" t="s">
        <v>211</v>
      </c>
      <c r="J164" s="321">
        <f t="shared" si="4"/>
        <v>1</v>
      </c>
    </row>
    <row r="165" spans="1:10" ht="36" x14ac:dyDescent="0.35">
      <c r="A165" s="144">
        <v>17.2</v>
      </c>
      <c r="B165" s="144" t="s">
        <v>212</v>
      </c>
      <c r="C165" s="143" t="s">
        <v>212</v>
      </c>
      <c r="D165" s="143" t="s">
        <v>212</v>
      </c>
      <c r="E165" s="346" t="s">
        <v>472</v>
      </c>
      <c r="F165" s="346" t="s">
        <v>472</v>
      </c>
      <c r="G165" s="321" t="s">
        <v>766</v>
      </c>
      <c r="H165" s="144">
        <v>17.2</v>
      </c>
      <c r="I165" s="144" t="s">
        <v>212</v>
      </c>
      <c r="J165" s="321">
        <f t="shared" si="4"/>
        <v>1</v>
      </c>
    </row>
    <row r="166" spans="1:10" ht="48" x14ac:dyDescent="0.35">
      <c r="A166" s="144">
        <v>17.3</v>
      </c>
      <c r="B166" s="144" t="s">
        <v>213</v>
      </c>
      <c r="C166" s="143" t="s">
        <v>769</v>
      </c>
      <c r="D166" s="143" t="s">
        <v>769</v>
      </c>
      <c r="E166" s="346" t="s">
        <v>768</v>
      </c>
      <c r="F166" s="346" t="s">
        <v>936</v>
      </c>
      <c r="G166" s="321" t="s">
        <v>766</v>
      </c>
      <c r="H166" s="144">
        <v>17.3</v>
      </c>
      <c r="I166" s="144" t="s">
        <v>213</v>
      </c>
      <c r="J166" s="321">
        <v>1</v>
      </c>
    </row>
    <row r="167" spans="1:10" ht="48" x14ac:dyDescent="0.35">
      <c r="A167" s="144">
        <v>17.3</v>
      </c>
      <c r="B167" s="144" t="s">
        <v>213</v>
      </c>
      <c r="C167" s="143" t="s">
        <v>769</v>
      </c>
      <c r="D167" s="143" t="s">
        <v>769</v>
      </c>
      <c r="E167" s="346" t="s">
        <v>771</v>
      </c>
      <c r="F167" s="346" t="s">
        <v>937</v>
      </c>
      <c r="G167" s="321" t="s">
        <v>766</v>
      </c>
      <c r="H167" s="144">
        <v>17.3</v>
      </c>
      <c r="I167" s="144" t="s">
        <v>213</v>
      </c>
      <c r="J167" s="321">
        <v>1</v>
      </c>
    </row>
    <row r="168" spans="1:10" ht="24" x14ac:dyDescent="0.35">
      <c r="A168" s="144">
        <v>17.399999999999999</v>
      </c>
      <c r="B168" s="144" t="s">
        <v>215</v>
      </c>
      <c r="C168" s="143" t="s">
        <v>216</v>
      </c>
      <c r="D168" s="143" t="s">
        <v>216</v>
      </c>
      <c r="E168" s="347" t="s">
        <v>473</v>
      </c>
      <c r="F168" s="347" t="s">
        <v>473</v>
      </c>
      <c r="G168" s="321" t="s">
        <v>774</v>
      </c>
      <c r="H168" s="144">
        <v>17.399999999999999</v>
      </c>
      <c r="I168" s="144" t="s">
        <v>215</v>
      </c>
      <c r="J168" s="321">
        <f t="shared" ref="J168:J181" si="5">IF(E168=F168,1,0)</f>
        <v>1</v>
      </c>
    </row>
    <row r="169" spans="1:10" ht="24" x14ac:dyDescent="0.35">
      <c r="A169" s="144">
        <v>18.100000000000001</v>
      </c>
      <c r="B169" s="144" t="s">
        <v>217</v>
      </c>
      <c r="C169" s="143" t="s">
        <v>218</v>
      </c>
      <c r="D169" s="143" t="s">
        <v>218</v>
      </c>
      <c r="E169" s="348" t="s">
        <v>474</v>
      </c>
      <c r="F169" s="348" t="s">
        <v>474</v>
      </c>
      <c r="G169" s="321" t="s">
        <v>775</v>
      </c>
      <c r="H169" s="144">
        <v>18.100000000000001</v>
      </c>
      <c r="I169" s="144" t="s">
        <v>217</v>
      </c>
      <c r="J169" s="321">
        <f t="shared" si="5"/>
        <v>1</v>
      </c>
    </row>
    <row r="170" spans="1:10" ht="24" x14ac:dyDescent="0.35">
      <c r="A170" s="144">
        <v>18.100000000000001</v>
      </c>
      <c r="B170" s="144" t="s">
        <v>217</v>
      </c>
      <c r="C170" s="143" t="s">
        <v>219</v>
      </c>
      <c r="D170" s="143" t="s">
        <v>219</v>
      </c>
      <c r="E170" s="348" t="s">
        <v>475</v>
      </c>
      <c r="F170" s="348" t="s">
        <v>475</v>
      </c>
      <c r="G170" s="321" t="s">
        <v>775</v>
      </c>
      <c r="H170" s="144">
        <v>18.100000000000001</v>
      </c>
      <c r="I170" s="144" t="s">
        <v>217</v>
      </c>
      <c r="J170" s="321">
        <f t="shared" si="5"/>
        <v>1</v>
      </c>
    </row>
    <row r="171" spans="1:10" ht="24" x14ac:dyDescent="0.35">
      <c r="A171" s="144">
        <v>18.100000000000001</v>
      </c>
      <c r="B171" s="144" t="s">
        <v>217</v>
      </c>
      <c r="C171" s="143" t="s">
        <v>220</v>
      </c>
      <c r="D171" s="143" t="s">
        <v>220</v>
      </c>
      <c r="E171" s="348" t="s">
        <v>476</v>
      </c>
      <c r="F171" s="348" t="s">
        <v>476</v>
      </c>
      <c r="G171" s="321" t="s">
        <v>775</v>
      </c>
      <c r="H171" s="144">
        <v>18.100000000000001</v>
      </c>
      <c r="I171" s="144" t="s">
        <v>217</v>
      </c>
      <c r="J171" s="321">
        <f t="shared" si="5"/>
        <v>1</v>
      </c>
    </row>
    <row r="172" spans="1:10" ht="24" x14ac:dyDescent="0.35">
      <c r="A172" s="144">
        <v>18.100000000000001</v>
      </c>
      <c r="B172" s="144" t="s">
        <v>217</v>
      </c>
      <c r="C172" s="143" t="s">
        <v>221</v>
      </c>
      <c r="D172" s="143" t="s">
        <v>221</v>
      </c>
      <c r="E172" s="348" t="s">
        <v>477</v>
      </c>
      <c r="F172" s="348" t="s">
        <v>477</v>
      </c>
      <c r="G172" s="321" t="s">
        <v>775</v>
      </c>
      <c r="H172" s="144">
        <v>18.100000000000001</v>
      </c>
      <c r="I172" s="144" t="s">
        <v>217</v>
      </c>
      <c r="J172" s="321">
        <f t="shared" si="5"/>
        <v>1</v>
      </c>
    </row>
    <row r="173" spans="1:10" ht="24" x14ac:dyDescent="0.35">
      <c r="A173" s="144">
        <v>18.100000000000001</v>
      </c>
      <c r="B173" s="144" t="s">
        <v>217</v>
      </c>
      <c r="C173" s="143" t="s">
        <v>222</v>
      </c>
      <c r="D173" s="143" t="s">
        <v>222</v>
      </c>
      <c r="E173" s="348" t="s">
        <v>478</v>
      </c>
      <c r="F173" s="343" t="s">
        <v>478</v>
      </c>
      <c r="G173" s="321" t="s">
        <v>954</v>
      </c>
      <c r="H173" s="144">
        <v>18.100000000000001</v>
      </c>
      <c r="I173" s="144" t="s">
        <v>217</v>
      </c>
      <c r="J173" s="321">
        <f t="shared" si="5"/>
        <v>1</v>
      </c>
    </row>
    <row r="174" spans="1:10" ht="24" x14ac:dyDescent="0.35">
      <c r="A174" s="144">
        <v>18.100000000000001</v>
      </c>
      <c r="B174" s="144" t="s">
        <v>217</v>
      </c>
      <c r="C174" s="143" t="s">
        <v>223</v>
      </c>
      <c r="D174" s="143" t="s">
        <v>223</v>
      </c>
      <c r="E174" s="348" t="s">
        <v>479</v>
      </c>
      <c r="F174" s="343" t="s">
        <v>479</v>
      </c>
      <c r="G174" s="321" t="s">
        <v>954</v>
      </c>
      <c r="H174" s="144">
        <v>18.100000000000001</v>
      </c>
      <c r="I174" s="144" t="s">
        <v>217</v>
      </c>
      <c r="J174" s="321">
        <f t="shared" si="5"/>
        <v>1</v>
      </c>
    </row>
    <row r="175" spans="1:10" ht="24" x14ac:dyDescent="0.35">
      <c r="A175" s="144">
        <v>18.100000000000001</v>
      </c>
      <c r="B175" s="144" t="s">
        <v>217</v>
      </c>
      <c r="C175" s="143" t="s">
        <v>955</v>
      </c>
      <c r="D175" s="143" t="s">
        <v>956</v>
      </c>
      <c r="E175" s="348" t="s">
        <v>480</v>
      </c>
      <c r="F175" s="343" t="s">
        <v>480</v>
      </c>
      <c r="G175" s="321" t="s">
        <v>954</v>
      </c>
      <c r="H175" s="144">
        <v>18.100000000000001</v>
      </c>
      <c r="I175" s="144" t="s">
        <v>217</v>
      </c>
      <c r="J175" s="321">
        <f t="shared" si="5"/>
        <v>1</v>
      </c>
    </row>
    <row r="176" spans="1:10" ht="24" x14ac:dyDescent="0.35">
      <c r="A176" s="144">
        <v>18.100000000000001</v>
      </c>
      <c r="B176" s="144" t="s">
        <v>217</v>
      </c>
      <c r="C176" s="143" t="s">
        <v>225</v>
      </c>
      <c r="D176" s="143" t="s">
        <v>225</v>
      </c>
      <c r="E176" s="348" t="s">
        <v>481</v>
      </c>
      <c r="F176" s="348" t="s">
        <v>481</v>
      </c>
      <c r="G176" s="321" t="s">
        <v>775</v>
      </c>
      <c r="H176" s="144">
        <v>18.100000000000001</v>
      </c>
      <c r="I176" s="144" t="s">
        <v>217</v>
      </c>
      <c r="J176" s="321">
        <f t="shared" si="5"/>
        <v>1</v>
      </c>
    </row>
    <row r="177" spans="1:10" ht="24" x14ac:dyDescent="0.35">
      <c r="A177" s="144">
        <v>18.100000000000001</v>
      </c>
      <c r="B177" s="144" t="s">
        <v>217</v>
      </c>
      <c r="C177" s="143" t="s">
        <v>226</v>
      </c>
      <c r="D177" s="143" t="s">
        <v>226</v>
      </c>
      <c r="E177" s="348" t="s">
        <v>482</v>
      </c>
      <c r="F177" s="348" t="s">
        <v>482</v>
      </c>
      <c r="G177" s="321" t="s">
        <v>775</v>
      </c>
      <c r="H177" s="144">
        <v>18.100000000000001</v>
      </c>
      <c r="I177" s="144" t="s">
        <v>217</v>
      </c>
      <c r="J177" s="321">
        <f t="shared" si="5"/>
        <v>1</v>
      </c>
    </row>
    <row r="178" spans="1:10" ht="72" x14ac:dyDescent="0.35">
      <c r="A178" s="144">
        <v>18.2</v>
      </c>
      <c r="B178" s="141" t="s">
        <v>227</v>
      </c>
      <c r="C178" s="144" t="s">
        <v>957</v>
      </c>
      <c r="D178" s="144" t="s">
        <v>957</v>
      </c>
      <c r="E178" s="349" t="s">
        <v>548</v>
      </c>
      <c r="F178" s="321" t="s">
        <v>548</v>
      </c>
      <c r="G178" s="321" t="s">
        <v>958</v>
      </c>
      <c r="H178" s="144">
        <v>18.2</v>
      </c>
      <c r="I178" s="141" t="s">
        <v>227</v>
      </c>
      <c r="J178" s="321">
        <f t="shared" si="5"/>
        <v>1</v>
      </c>
    </row>
    <row r="179" spans="1:10" ht="60" x14ac:dyDescent="0.35">
      <c r="A179" s="144">
        <v>18.2</v>
      </c>
      <c r="B179" s="141" t="s">
        <v>227</v>
      </c>
      <c r="C179" s="144" t="s">
        <v>959</v>
      </c>
      <c r="D179" s="144" t="s">
        <v>960</v>
      </c>
      <c r="E179" s="321" t="s">
        <v>549</v>
      </c>
      <c r="F179" s="343" t="s">
        <v>549</v>
      </c>
      <c r="G179" s="321" t="s">
        <v>961</v>
      </c>
      <c r="H179" s="144">
        <v>18.2</v>
      </c>
      <c r="I179" s="141" t="s">
        <v>227</v>
      </c>
      <c r="J179" s="321">
        <f t="shared" si="5"/>
        <v>1</v>
      </c>
    </row>
    <row r="180" spans="1:10" ht="60" x14ac:dyDescent="0.35">
      <c r="A180" s="144">
        <v>18.2</v>
      </c>
      <c r="B180" s="141" t="s">
        <v>227</v>
      </c>
      <c r="C180" s="144" t="s">
        <v>962</v>
      </c>
      <c r="D180" s="144" t="s">
        <v>962</v>
      </c>
      <c r="E180" s="321" t="s">
        <v>550</v>
      </c>
      <c r="F180" s="343" t="s">
        <v>550</v>
      </c>
      <c r="G180" s="321" t="s">
        <v>961</v>
      </c>
      <c r="H180" s="144">
        <v>18.2</v>
      </c>
      <c r="I180" s="141" t="s">
        <v>227</v>
      </c>
      <c r="J180" s="321">
        <f t="shared" si="5"/>
        <v>1</v>
      </c>
    </row>
    <row r="181" spans="1:10" ht="72" x14ac:dyDescent="0.35">
      <c r="A181" s="144">
        <v>18.3</v>
      </c>
      <c r="B181" s="141" t="s">
        <v>232</v>
      </c>
      <c r="C181" s="144" t="s">
        <v>963</v>
      </c>
      <c r="D181" s="144" t="s">
        <v>963</v>
      </c>
      <c r="E181" s="343" t="s">
        <v>551</v>
      </c>
      <c r="F181" s="321" t="s">
        <v>832</v>
      </c>
      <c r="G181" s="321" t="s">
        <v>964</v>
      </c>
      <c r="H181" s="144">
        <v>18.3</v>
      </c>
      <c r="I181" s="141" t="s">
        <v>232</v>
      </c>
      <c r="J181" s="321">
        <f t="shared" si="5"/>
        <v>0</v>
      </c>
    </row>
    <row r="182" spans="1:10" ht="72" x14ac:dyDescent="0.35">
      <c r="A182" s="350"/>
      <c r="B182" s="350"/>
      <c r="C182" s="351" t="s">
        <v>965</v>
      </c>
      <c r="D182" s="144" t="s">
        <v>966</v>
      </c>
      <c r="E182" s="352" t="s">
        <v>967</v>
      </c>
      <c r="F182" s="321" t="s">
        <v>833</v>
      </c>
      <c r="G182" s="321" t="s">
        <v>968</v>
      </c>
      <c r="H182" s="144">
        <v>18.3</v>
      </c>
      <c r="I182" s="141" t="s">
        <v>232</v>
      </c>
      <c r="J182" s="321">
        <f>IF(E183=F182,1,0)</f>
        <v>0</v>
      </c>
    </row>
    <row r="183" spans="1:10" ht="72" x14ac:dyDescent="0.35">
      <c r="A183" s="144">
        <v>18.3</v>
      </c>
      <c r="B183" s="141" t="s">
        <v>232</v>
      </c>
      <c r="C183" s="144" t="s">
        <v>969</v>
      </c>
      <c r="D183" s="144" t="s">
        <v>970</v>
      </c>
      <c r="E183" s="321" t="s">
        <v>552</v>
      </c>
      <c r="F183" s="341" t="s">
        <v>834</v>
      </c>
      <c r="G183" s="321" t="s">
        <v>971</v>
      </c>
      <c r="H183" s="144">
        <v>18.3</v>
      </c>
      <c r="I183" s="141" t="s">
        <v>232</v>
      </c>
      <c r="J183" s="321">
        <f>IF(E185=F183,1,0)</f>
        <v>0</v>
      </c>
    </row>
    <row r="184" spans="1:10" ht="72" x14ac:dyDescent="0.35">
      <c r="A184" s="350"/>
      <c r="B184" s="350"/>
      <c r="C184" s="351" t="s">
        <v>965</v>
      </c>
      <c r="D184" s="144" t="s">
        <v>970</v>
      </c>
      <c r="E184" s="350"/>
      <c r="F184" s="341" t="s">
        <v>835</v>
      </c>
      <c r="G184" s="321" t="s">
        <v>972</v>
      </c>
      <c r="H184" s="144">
        <v>18.3</v>
      </c>
      <c r="I184" s="141" t="s">
        <v>232</v>
      </c>
      <c r="J184" s="321">
        <f t="shared" ref="J184:J217" si="6">IF(E187=F184,1,0)</f>
        <v>0</v>
      </c>
    </row>
    <row r="185" spans="1:10" ht="60" x14ac:dyDescent="0.35">
      <c r="A185" s="144">
        <v>18.3</v>
      </c>
      <c r="B185" s="141" t="s">
        <v>232</v>
      </c>
      <c r="C185" s="144" t="s">
        <v>973</v>
      </c>
      <c r="D185" s="144" t="s">
        <v>973</v>
      </c>
      <c r="E185" s="321" t="s">
        <v>553</v>
      </c>
      <c r="F185" s="341" t="s">
        <v>836</v>
      </c>
      <c r="G185" s="321" t="s">
        <v>971</v>
      </c>
      <c r="H185" s="144">
        <v>18.3</v>
      </c>
      <c r="I185" s="141" t="s">
        <v>232</v>
      </c>
      <c r="J185" s="321">
        <f t="shared" si="6"/>
        <v>0</v>
      </c>
    </row>
    <row r="186" spans="1:10" ht="60" x14ac:dyDescent="0.35">
      <c r="A186" s="350"/>
      <c r="B186" s="350"/>
      <c r="C186" s="351" t="s">
        <v>965</v>
      </c>
      <c r="D186" s="144" t="s">
        <v>973</v>
      </c>
      <c r="E186" s="350"/>
      <c r="F186" s="341" t="s">
        <v>837</v>
      </c>
      <c r="G186" s="321" t="s">
        <v>972</v>
      </c>
      <c r="H186" s="144">
        <v>18.3</v>
      </c>
      <c r="I186" s="141" t="s">
        <v>232</v>
      </c>
      <c r="J186" s="321">
        <f t="shared" si="6"/>
        <v>0</v>
      </c>
    </row>
    <row r="187" spans="1:10" ht="60" x14ac:dyDescent="0.35">
      <c r="A187" s="144">
        <v>18.399999999999999</v>
      </c>
      <c r="B187" s="141" t="s">
        <v>236</v>
      </c>
      <c r="C187" s="144" t="s">
        <v>974</v>
      </c>
      <c r="D187" s="144" t="s">
        <v>975</v>
      </c>
      <c r="E187" s="341" t="s">
        <v>483</v>
      </c>
      <c r="F187" s="321" t="s">
        <v>483</v>
      </c>
      <c r="G187" s="321" t="s">
        <v>976</v>
      </c>
      <c r="H187" s="144">
        <v>18.399999999999999</v>
      </c>
      <c r="I187" s="141" t="s">
        <v>236</v>
      </c>
      <c r="J187" s="321">
        <f t="shared" si="6"/>
        <v>0</v>
      </c>
    </row>
    <row r="188" spans="1:10" ht="48" x14ac:dyDescent="0.35">
      <c r="A188" s="144">
        <v>18.399999999999999</v>
      </c>
      <c r="B188" s="141" t="s">
        <v>236</v>
      </c>
      <c r="C188" s="144" t="s">
        <v>977</v>
      </c>
      <c r="D188" s="144" t="s">
        <v>978</v>
      </c>
      <c r="E188" s="321" t="s">
        <v>484</v>
      </c>
      <c r="F188" s="341" t="s">
        <v>484</v>
      </c>
      <c r="G188" s="321" t="s">
        <v>971</v>
      </c>
      <c r="H188" s="144">
        <v>18.399999999999999</v>
      </c>
      <c r="I188" s="141" t="s">
        <v>236</v>
      </c>
      <c r="J188" s="321">
        <f t="shared" si="6"/>
        <v>0</v>
      </c>
    </row>
    <row r="189" spans="1:10" ht="48" x14ac:dyDescent="0.35">
      <c r="A189" s="144">
        <v>18.399999999999999</v>
      </c>
      <c r="B189" s="141" t="s">
        <v>236</v>
      </c>
      <c r="C189" s="144" t="s">
        <v>979</v>
      </c>
      <c r="D189" s="144" t="s">
        <v>980</v>
      </c>
      <c r="E189" s="321" t="s">
        <v>485</v>
      </c>
      <c r="F189" s="341" t="s">
        <v>485</v>
      </c>
      <c r="G189" s="321" t="s">
        <v>971</v>
      </c>
      <c r="H189" s="144">
        <v>18.399999999999999</v>
      </c>
      <c r="I189" s="141" t="s">
        <v>236</v>
      </c>
      <c r="J189" s="321">
        <f t="shared" si="6"/>
        <v>0</v>
      </c>
    </row>
    <row r="190" spans="1:10" ht="48" x14ac:dyDescent="0.35">
      <c r="A190" s="144">
        <v>19.100000000000001</v>
      </c>
      <c r="B190" s="141" t="s">
        <v>240</v>
      </c>
      <c r="C190" s="142" t="s">
        <v>241</v>
      </c>
      <c r="D190" s="142" t="s">
        <v>241</v>
      </c>
      <c r="E190" s="321" t="s">
        <v>486</v>
      </c>
      <c r="F190" s="321" t="s">
        <v>486</v>
      </c>
      <c r="G190" s="321" t="s">
        <v>287</v>
      </c>
      <c r="H190" s="144">
        <v>19.100000000000001</v>
      </c>
      <c r="I190" s="141" t="s">
        <v>240</v>
      </c>
      <c r="J190" s="321">
        <f t="shared" si="6"/>
        <v>0</v>
      </c>
    </row>
    <row r="191" spans="1:10" ht="48" x14ac:dyDescent="0.35">
      <c r="A191" s="144">
        <v>19.100000000000001</v>
      </c>
      <c r="B191" s="141" t="s">
        <v>240</v>
      </c>
      <c r="C191" s="142" t="s">
        <v>242</v>
      </c>
      <c r="D191" s="142" t="s">
        <v>242</v>
      </c>
      <c r="E191" s="321" t="s">
        <v>487</v>
      </c>
      <c r="F191" s="321" t="s">
        <v>487</v>
      </c>
      <c r="G191" s="321" t="s">
        <v>287</v>
      </c>
      <c r="H191" s="144">
        <v>19.100000000000001</v>
      </c>
      <c r="I191" s="141" t="s">
        <v>240</v>
      </c>
      <c r="J191" s="321">
        <f t="shared" si="6"/>
        <v>0</v>
      </c>
    </row>
    <row r="192" spans="1:10" ht="48" x14ac:dyDescent="0.35">
      <c r="A192" s="150">
        <v>19.100000000000001</v>
      </c>
      <c r="B192" s="146" t="s">
        <v>240</v>
      </c>
      <c r="C192" s="149" t="s">
        <v>243</v>
      </c>
      <c r="D192" s="149" t="s">
        <v>243</v>
      </c>
      <c r="E192" s="151" t="s">
        <v>488</v>
      </c>
      <c r="F192" s="151" t="s">
        <v>488</v>
      </c>
      <c r="G192" s="321" t="s">
        <v>287</v>
      </c>
      <c r="H192" s="150">
        <v>19.100000000000001</v>
      </c>
      <c r="I192" s="146" t="s">
        <v>240</v>
      </c>
      <c r="J192" s="321">
        <f t="shared" si="6"/>
        <v>0</v>
      </c>
    </row>
    <row r="193" spans="1:10" ht="48" x14ac:dyDescent="0.35">
      <c r="A193" s="150">
        <v>19.100000000000001</v>
      </c>
      <c r="B193" s="146" t="s">
        <v>240</v>
      </c>
      <c r="C193" s="149" t="s">
        <v>244</v>
      </c>
      <c r="D193" s="149" t="s">
        <v>244</v>
      </c>
      <c r="E193" s="151" t="s">
        <v>489</v>
      </c>
      <c r="F193" s="151" t="s">
        <v>489</v>
      </c>
      <c r="G193" s="321" t="s">
        <v>287</v>
      </c>
      <c r="H193" s="150">
        <v>19.100000000000001</v>
      </c>
      <c r="I193" s="146" t="s">
        <v>240</v>
      </c>
      <c r="J193" s="321">
        <f t="shared" si="6"/>
        <v>0</v>
      </c>
    </row>
    <row r="194" spans="1:10" ht="48" x14ac:dyDescent="0.35">
      <c r="A194" s="150">
        <v>19.100000000000001</v>
      </c>
      <c r="B194" s="146" t="s">
        <v>240</v>
      </c>
      <c r="C194" s="149" t="s">
        <v>245</v>
      </c>
      <c r="D194" s="149" t="s">
        <v>245</v>
      </c>
      <c r="E194" s="151" t="s">
        <v>490</v>
      </c>
      <c r="F194" s="151" t="s">
        <v>490</v>
      </c>
      <c r="G194" s="321" t="s">
        <v>287</v>
      </c>
      <c r="H194" s="150">
        <v>19.100000000000001</v>
      </c>
      <c r="I194" s="146" t="s">
        <v>240</v>
      </c>
      <c r="J194" s="321">
        <f t="shared" si="6"/>
        <v>0</v>
      </c>
    </row>
    <row r="195" spans="1:10" ht="48" x14ac:dyDescent="0.35">
      <c r="A195" s="150">
        <v>19.100000000000001</v>
      </c>
      <c r="B195" s="146" t="s">
        <v>240</v>
      </c>
      <c r="C195" s="149" t="s">
        <v>246</v>
      </c>
      <c r="D195" s="149" t="s">
        <v>246</v>
      </c>
      <c r="E195" s="151" t="s">
        <v>491</v>
      </c>
      <c r="F195" s="151" t="s">
        <v>491</v>
      </c>
      <c r="G195" s="321" t="s">
        <v>287</v>
      </c>
      <c r="H195" s="150">
        <v>19.100000000000001</v>
      </c>
      <c r="I195" s="146" t="s">
        <v>240</v>
      </c>
      <c r="J195" s="321">
        <f t="shared" si="6"/>
        <v>0</v>
      </c>
    </row>
    <row r="196" spans="1:10" ht="36" x14ac:dyDescent="0.35">
      <c r="A196" s="144">
        <v>20.100000000000001</v>
      </c>
      <c r="B196" s="141" t="s">
        <v>247</v>
      </c>
      <c r="C196" s="142" t="s">
        <v>248</v>
      </c>
      <c r="D196" s="142" t="s">
        <v>248</v>
      </c>
      <c r="E196" s="321" t="s">
        <v>554</v>
      </c>
      <c r="F196" s="321" t="s">
        <v>554</v>
      </c>
      <c r="G196" s="321" t="s">
        <v>287</v>
      </c>
      <c r="H196" s="144">
        <v>20.100000000000001</v>
      </c>
      <c r="I196" s="141" t="s">
        <v>247</v>
      </c>
      <c r="J196" s="321">
        <f t="shared" si="6"/>
        <v>0</v>
      </c>
    </row>
    <row r="197" spans="1:10" ht="48" x14ac:dyDescent="0.35">
      <c r="A197" s="144">
        <v>20.2</v>
      </c>
      <c r="B197" s="141" t="s">
        <v>251</v>
      </c>
      <c r="C197" s="142" t="s">
        <v>252</v>
      </c>
      <c r="D197" s="142" t="s">
        <v>252</v>
      </c>
      <c r="E197" s="321" t="s">
        <v>555</v>
      </c>
      <c r="F197" s="321" t="s">
        <v>555</v>
      </c>
      <c r="G197" s="321" t="s">
        <v>287</v>
      </c>
      <c r="H197" s="144">
        <v>20.2</v>
      </c>
      <c r="I197" s="141" t="s">
        <v>251</v>
      </c>
      <c r="J197" s="321">
        <f t="shared" si="6"/>
        <v>0</v>
      </c>
    </row>
    <row r="198" spans="1:10" ht="60" x14ac:dyDescent="0.35">
      <c r="A198" s="144">
        <v>20.3</v>
      </c>
      <c r="B198" s="141" t="s">
        <v>253</v>
      </c>
      <c r="C198" s="142" t="s">
        <v>254</v>
      </c>
      <c r="D198" s="142" t="s">
        <v>254</v>
      </c>
      <c r="E198" s="321" t="s">
        <v>567</v>
      </c>
      <c r="F198" s="321" t="s">
        <v>567</v>
      </c>
      <c r="G198" s="321" t="s">
        <v>287</v>
      </c>
      <c r="H198" s="144">
        <v>20.3</v>
      </c>
      <c r="I198" s="141" t="s">
        <v>253</v>
      </c>
      <c r="J198" s="321">
        <f t="shared" si="6"/>
        <v>0</v>
      </c>
    </row>
    <row r="199" spans="1:10" ht="84" x14ac:dyDescent="0.35">
      <c r="A199" s="150">
        <v>20.399999999999999</v>
      </c>
      <c r="B199" s="146" t="s">
        <v>256</v>
      </c>
      <c r="C199" s="150" t="s">
        <v>257</v>
      </c>
      <c r="D199" s="150" t="s">
        <v>257</v>
      </c>
      <c r="E199" s="151" t="s">
        <v>556</v>
      </c>
      <c r="F199" s="151" t="s">
        <v>556</v>
      </c>
      <c r="G199" s="321" t="s">
        <v>287</v>
      </c>
      <c r="H199" s="150">
        <v>20.399999999999999</v>
      </c>
      <c r="I199" s="146" t="s">
        <v>256</v>
      </c>
      <c r="J199" s="321">
        <f t="shared" si="6"/>
        <v>0</v>
      </c>
    </row>
    <row r="200" spans="1:10" ht="24" x14ac:dyDescent="0.35">
      <c r="A200" s="150">
        <v>20.399999999999999</v>
      </c>
      <c r="B200" s="146" t="s">
        <v>256</v>
      </c>
      <c r="C200" s="150" t="s">
        <v>258</v>
      </c>
      <c r="D200" s="150" t="s">
        <v>258</v>
      </c>
      <c r="E200" s="151" t="s">
        <v>557</v>
      </c>
      <c r="F200" s="151" t="s">
        <v>557</v>
      </c>
      <c r="G200" s="321" t="s">
        <v>287</v>
      </c>
      <c r="H200" s="150">
        <v>20.399999999999999</v>
      </c>
      <c r="I200" s="146" t="s">
        <v>256</v>
      </c>
      <c r="J200" s="321">
        <f t="shared" si="6"/>
        <v>0</v>
      </c>
    </row>
    <row r="201" spans="1:10" ht="24" x14ac:dyDescent="0.35">
      <c r="A201" s="150">
        <v>20.399999999999999</v>
      </c>
      <c r="B201" s="146" t="s">
        <v>256</v>
      </c>
      <c r="C201" s="150" t="s">
        <v>259</v>
      </c>
      <c r="D201" s="150" t="s">
        <v>259</v>
      </c>
      <c r="E201" s="151" t="s">
        <v>558</v>
      </c>
      <c r="F201" s="151" t="s">
        <v>558</v>
      </c>
      <c r="G201" s="321" t="s">
        <v>287</v>
      </c>
      <c r="H201" s="150">
        <v>20.399999999999999</v>
      </c>
      <c r="I201" s="146" t="s">
        <v>256</v>
      </c>
      <c r="J201" s="321">
        <f t="shared" si="6"/>
        <v>0</v>
      </c>
    </row>
    <row r="202" spans="1:10" ht="48" x14ac:dyDescent="0.35">
      <c r="A202" s="144">
        <v>20.399999999999999</v>
      </c>
      <c r="B202" s="141" t="s">
        <v>256</v>
      </c>
      <c r="C202" s="144" t="s">
        <v>260</v>
      </c>
      <c r="D202" s="144" t="s">
        <v>260</v>
      </c>
      <c r="E202" s="321" t="s">
        <v>559</v>
      </c>
      <c r="F202" s="321" t="s">
        <v>559</v>
      </c>
      <c r="G202" s="321" t="s">
        <v>287</v>
      </c>
      <c r="H202" s="144">
        <v>20.399999999999999</v>
      </c>
      <c r="I202" s="141" t="s">
        <v>256</v>
      </c>
      <c r="J202" s="321">
        <f t="shared" si="6"/>
        <v>0</v>
      </c>
    </row>
    <row r="203" spans="1:10" ht="24" x14ac:dyDescent="0.35">
      <c r="A203" s="144">
        <v>20.399999999999999</v>
      </c>
      <c r="B203" s="141" t="s">
        <v>256</v>
      </c>
      <c r="C203" s="144" t="s">
        <v>113</v>
      </c>
      <c r="D203" s="144" t="s">
        <v>113</v>
      </c>
      <c r="E203" s="321" t="s">
        <v>560</v>
      </c>
      <c r="F203" s="321" t="s">
        <v>560</v>
      </c>
      <c r="G203" s="321" t="s">
        <v>287</v>
      </c>
      <c r="H203" s="144">
        <v>20.399999999999999</v>
      </c>
      <c r="I203" s="141" t="s">
        <v>256</v>
      </c>
      <c r="J203" s="321">
        <f t="shared" si="6"/>
        <v>0</v>
      </c>
    </row>
    <row r="204" spans="1:10" ht="60" x14ac:dyDescent="0.35">
      <c r="A204" s="150">
        <v>20.5</v>
      </c>
      <c r="B204" s="146" t="s">
        <v>261</v>
      </c>
      <c r="C204" s="149" t="s">
        <v>262</v>
      </c>
      <c r="D204" s="149" t="s">
        <v>262</v>
      </c>
      <c r="E204" s="151" t="s">
        <v>561</v>
      </c>
      <c r="F204" s="151" t="s">
        <v>561</v>
      </c>
      <c r="G204" s="321" t="s">
        <v>287</v>
      </c>
      <c r="H204" s="150">
        <v>20.5</v>
      </c>
      <c r="I204" s="146" t="s">
        <v>261</v>
      </c>
      <c r="J204" s="321">
        <f t="shared" si="6"/>
        <v>0</v>
      </c>
    </row>
    <row r="205" spans="1:10" ht="36" x14ac:dyDescent="0.35">
      <c r="A205" s="150">
        <v>20.5</v>
      </c>
      <c r="B205" s="146" t="s">
        <v>261</v>
      </c>
      <c r="C205" s="149" t="s">
        <v>263</v>
      </c>
      <c r="D205" s="149" t="s">
        <v>263</v>
      </c>
      <c r="E205" s="151" t="s">
        <v>562</v>
      </c>
      <c r="F205" s="151" t="s">
        <v>562</v>
      </c>
      <c r="G205" s="321" t="s">
        <v>287</v>
      </c>
      <c r="H205" s="150">
        <v>20.5</v>
      </c>
      <c r="I205" s="146" t="s">
        <v>261</v>
      </c>
      <c r="J205" s="321">
        <f t="shared" si="6"/>
        <v>0</v>
      </c>
    </row>
    <row r="206" spans="1:10" ht="60" x14ac:dyDescent="0.35">
      <c r="A206" s="150">
        <v>20.6</v>
      </c>
      <c r="B206" s="146" t="s">
        <v>264</v>
      </c>
      <c r="C206" s="149" t="s">
        <v>265</v>
      </c>
      <c r="D206" s="149" t="s">
        <v>265</v>
      </c>
      <c r="E206" s="151" t="s">
        <v>563</v>
      </c>
      <c r="F206" s="151" t="s">
        <v>563</v>
      </c>
      <c r="G206" s="321" t="s">
        <v>287</v>
      </c>
      <c r="H206" s="150">
        <v>20.6</v>
      </c>
      <c r="I206" s="146" t="s">
        <v>264</v>
      </c>
      <c r="J206" s="321">
        <f t="shared" si="6"/>
        <v>0</v>
      </c>
    </row>
    <row r="207" spans="1:10" ht="36" x14ac:dyDescent="0.35">
      <c r="A207" s="150">
        <v>20.6</v>
      </c>
      <c r="B207" s="146" t="s">
        <v>264</v>
      </c>
      <c r="C207" s="149" t="s">
        <v>263</v>
      </c>
      <c r="D207" s="149" t="s">
        <v>263</v>
      </c>
      <c r="E207" s="151" t="s">
        <v>564</v>
      </c>
      <c r="F207" s="151" t="s">
        <v>564</v>
      </c>
      <c r="G207" s="321" t="s">
        <v>287</v>
      </c>
      <c r="H207" s="150">
        <v>20.6</v>
      </c>
      <c r="I207" s="146" t="s">
        <v>264</v>
      </c>
      <c r="J207" s="321">
        <f t="shared" si="6"/>
        <v>0</v>
      </c>
    </row>
    <row r="208" spans="1:10" ht="36" x14ac:dyDescent="0.35">
      <c r="A208" s="144">
        <v>20.7</v>
      </c>
      <c r="B208" s="141" t="s">
        <v>266</v>
      </c>
      <c r="C208" s="142" t="s">
        <v>267</v>
      </c>
      <c r="D208" s="142" t="s">
        <v>267</v>
      </c>
      <c r="E208" s="321" t="s">
        <v>565</v>
      </c>
      <c r="F208" s="321" t="s">
        <v>565</v>
      </c>
      <c r="G208" s="321" t="s">
        <v>287</v>
      </c>
      <c r="H208" s="144">
        <v>20.7</v>
      </c>
      <c r="I208" s="141" t="s">
        <v>266</v>
      </c>
      <c r="J208" s="321">
        <f t="shared" si="6"/>
        <v>0</v>
      </c>
    </row>
    <row r="209" spans="1:10" ht="48" x14ac:dyDescent="0.35">
      <c r="A209" s="144">
        <v>20.7</v>
      </c>
      <c r="B209" s="141" t="s">
        <v>266</v>
      </c>
      <c r="C209" s="142" t="s">
        <v>268</v>
      </c>
      <c r="D209" s="142" t="s">
        <v>268</v>
      </c>
      <c r="E209" s="321" t="s">
        <v>566</v>
      </c>
      <c r="F209" s="321" t="s">
        <v>566</v>
      </c>
      <c r="G209" s="321" t="s">
        <v>287</v>
      </c>
      <c r="H209" s="144">
        <v>20.7</v>
      </c>
      <c r="I209" s="141" t="s">
        <v>266</v>
      </c>
      <c r="J209" s="321">
        <f t="shared" si="6"/>
        <v>0</v>
      </c>
    </row>
    <row r="210" spans="1:10" ht="36" x14ac:dyDescent="0.35">
      <c r="A210" s="144">
        <v>23.1</v>
      </c>
      <c r="B210" s="141" t="s">
        <v>269</v>
      </c>
      <c r="C210" s="144" t="s">
        <v>270</v>
      </c>
      <c r="D210" s="144" t="s">
        <v>270</v>
      </c>
      <c r="E210" s="321" t="s">
        <v>568</v>
      </c>
      <c r="F210" s="321" t="s">
        <v>568</v>
      </c>
      <c r="G210" s="321" t="s">
        <v>287</v>
      </c>
      <c r="H210" s="144">
        <v>23.1</v>
      </c>
      <c r="I210" s="141" t="s">
        <v>269</v>
      </c>
      <c r="J210" s="321">
        <f t="shared" si="6"/>
        <v>0</v>
      </c>
    </row>
    <row r="211" spans="1:10" ht="36" x14ac:dyDescent="0.35">
      <c r="A211" s="144">
        <v>23.1</v>
      </c>
      <c r="B211" s="141" t="s">
        <v>269</v>
      </c>
      <c r="C211" s="144" t="s">
        <v>273</v>
      </c>
      <c r="D211" s="144" t="s">
        <v>273</v>
      </c>
      <c r="E211" s="321" t="s">
        <v>569</v>
      </c>
      <c r="F211" s="321" t="s">
        <v>569</v>
      </c>
      <c r="G211" s="321" t="s">
        <v>287</v>
      </c>
      <c r="H211" s="144">
        <v>23.1</v>
      </c>
      <c r="I211" s="141" t="s">
        <v>269</v>
      </c>
      <c r="J211" s="321">
        <f t="shared" si="6"/>
        <v>0</v>
      </c>
    </row>
    <row r="212" spans="1:10" ht="60" x14ac:dyDescent="0.35">
      <c r="A212" s="144">
        <v>23.2</v>
      </c>
      <c r="B212" s="141" t="s">
        <v>275</v>
      </c>
      <c r="C212" s="144" t="s">
        <v>276</v>
      </c>
      <c r="D212" s="144" t="s">
        <v>276</v>
      </c>
      <c r="E212" s="321" t="s">
        <v>570</v>
      </c>
      <c r="F212" s="321" t="s">
        <v>570</v>
      </c>
      <c r="G212" s="321" t="s">
        <v>287</v>
      </c>
      <c r="H212" s="144">
        <v>23.2</v>
      </c>
      <c r="I212" s="141" t="s">
        <v>275</v>
      </c>
      <c r="J212" s="321">
        <f t="shared" si="6"/>
        <v>0</v>
      </c>
    </row>
    <row r="213" spans="1:10" ht="36" x14ac:dyDescent="0.35">
      <c r="A213" s="150">
        <v>23.2</v>
      </c>
      <c r="B213" s="146" t="s">
        <v>269</v>
      </c>
      <c r="C213" s="150" t="s">
        <v>277</v>
      </c>
      <c r="D213" s="150" t="s">
        <v>277</v>
      </c>
      <c r="E213" s="151" t="s">
        <v>571</v>
      </c>
      <c r="F213" s="151" t="s">
        <v>571</v>
      </c>
      <c r="G213" s="321" t="s">
        <v>287</v>
      </c>
      <c r="H213" s="150">
        <v>23.2</v>
      </c>
      <c r="I213" s="146" t="s">
        <v>269</v>
      </c>
      <c r="J213" s="321">
        <f t="shared" si="6"/>
        <v>0</v>
      </c>
    </row>
    <row r="214" spans="1:10" ht="36" x14ac:dyDescent="0.35">
      <c r="A214" s="150">
        <v>23.2</v>
      </c>
      <c r="B214" s="146" t="s">
        <v>269</v>
      </c>
      <c r="C214" s="150" t="s">
        <v>279</v>
      </c>
      <c r="D214" s="150" t="s">
        <v>279</v>
      </c>
      <c r="E214" s="151" t="s">
        <v>572</v>
      </c>
      <c r="F214" s="151" t="s">
        <v>572</v>
      </c>
      <c r="G214" s="321" t="s">
        <v>287</v>
      </c>
      <c r="H214" s="150">
        <v>23.2</v>
      </c>
      <c r="I214" s="146" t="s">
        <v>269</v>
      </c>
      <c r="J214" s="321">
        <f t="shared" si="6"/>
        <v>0</v>
      </c>
    </row>
    <row r="215" spans="1:10" ht="36" x14ac:dyDescent="0.35">
      <c r="A215" s="150">
        <v>23.2</v>
      </c>
      <c r="B215" s="146" t="s">
        <v>269</v>
      </c>
      <c r="C215" s="150" t="s">
        <v>281</v>
      </c>
      <c r="D215" s="150" t="s">
        <v>281</v>
      </c>
      <c r="E215" s="151" t="s">
        <v>573</v>
      </c>
      <c r="F215" s="151" t="s">
        <v>573</v>
      </c>
      <c r="G215" s="321" t="s">
        <v>287</v>
      </c>
      <c r="H215" s="150">
        <v>23.2</v>
      </c>
      <c r="I215" s="146" t="s">
        <v>269</v>
      </c>
      <c r="J215" s="321">
        <f t="shared" si="6"/>
        <v>0</v>
      </c>
    </row>
    <row r="216" spans="1:10" ht="36" x14ac:dyDescent="0.35">
      <c r="A216" s="144">
        <v>23.3</v>
      </c>
      <c r="B216" s="141" t="s">
        <v>283</v>
      </c>
      <c r="C216" s="144" t="s">
        <v>284</v>
      </c>
      <c r="D216" s="144" t="s">
        <v>284</v>
      </c>
      <c r="E216" s="321" t="s">
        <v>574</v>
      </c>
      <c r="F216" s="321" t="s">
        <v>574</v>
      </c>
      <c r="G216" s="321" t="s">
        <v>287</v>
      </c>
      <c r="H216" s="144">
        <v>23.3</v>
      </c>
      <c r="I216" s="141" t="s">
        <v>283</v>
      </c>
      <c r="J216" s="321">
        <f t="shared" si="6"/>
        <v>0</v>
      </c>
    </row>
    <row r="217" spans="1:10" ht="36" x14ac:dyDescent="0.35">
      <c r="A217" s="144">
        <v>23.3</v>
      </c>
      <c r="B217" s="141" t="s">
        <v>283</v>
      </c>
      <c r="C217" s="144" t="s">
        <v>286</v>
      </c>
      <c r="D217" s="144" t="s">
        <v>286</v>
      </c>
      <c r="E217" s="321" t="s">
        <v>575</v>
      </c>
      <c r="F217" s="321" t="s">
        <v>575</v>
      </c>
      <c r="G217" s="321" t="s">
        <v>287</v>
      </c>
      <c r="H217" s="144">
        <v>23.3</v>
      </c>
      <c r="I217" s="141" t="s">
        <v>283</v>
      </c>
      <c r="J217" s="321">
        <f t="shared" si="6"/>
        <v>0</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93"/>
  <sheetViews>
    <sheetView zoomScale="89" zoomScaleNormal="89" workbookViewId="0">
      <pane xSplit="1" ySplit="1" topLeftCell="D154" activePane="bottomRight" state="frozen"/>
      <selection pane="topRight" activeCell="B1" sqref="B1"/>
      <selection pane="bottomLeft" activeCell="A2" sqref="A2"/>
      <selection pane="bottomRight" activeCell="I187" sqref="I187"/>
    </sheetView>
  </sheetViews>
  <sheetFormatPr defaultRowHeight="15" customHeight="1" x14ac:dyDescent="0.35"/>
  <cols>
    <col min="1" max="1" width="14.36328125" style="7" bestFit="1" customWidth="1"/>
    <col min="2" max="2" width="14.54296875" bestFit="1" customWidth="1"/>
    <col min="3" max="3" width="19.54296875" customWidth="1"/>
    <col min="4" max="4" width="21.08984375" bestFit="1" customWidth="1"/>
    <col min="5" max="5" width="11.453125" bestFit="1" customWidth="1"/>
    <col min="6" max="6" width="17" style="8" customWidth="1"/>
    <col min="7" max="8" width="15.36328125" style="8" customWidth="1"/>
    <col min="9" max="9" width="17.08984375" style="8" customWidth="1"/>
    <col min="10" max="14" width="15.36328125" style="8" customWidth="1"/>
    <col min="15" max="15" width="15.36328125" style="8" bestFit="1" customWidth="1"/>
    <col min="16" max="18" width="15.36328125" style="8" customWidth="1"/>
    <col min="19" max="20" width="15.36328125" style="8" bestFit="1" customWidth="1"/>
    <col min="21" max="161" width="10.6328125" customWidth="1"/>
  </cols>
  <sheetData>
    <row r="1" spans="1:20" s="25" customFormat="1" ht="15" customHeight="1" x14ac:dyDescent="0.35">
      <c r="A1" s="299" t="s">
        <v>0</v>
      </c>
      <c r="B1" s="267" t="s">
        <v>2</v>
      </c>
      <c r="C1" s="267" t="s">
        <v>3</v>
      </c>
      <c r="D1" s="267" t="s">
        <v>5</v>
      </c>
      <c r="E1" s="267" t="s">
        <v>4</v>
      </c>
      <c r="F1" s="188" t="s">
        <v>514</v>
      </c>
      <c r="G1" s="188" t="s">
        <v>515</v>
      </c>
      <c r="H1" s="188" t="s">
        <v>516</v>
      </c>
      <c r="I1" s="188" t="s">
        <v>517</v>
      </c>
      <c r="J1" s="188" t="s">
        <v>518</v>
      </c>
      <c r="K1" s="188" t="s">
        <v>519</v>
      </c>
      <c r="L1" s="188" t="s">
        <v>520</v>
      </c>
      <c r="M1" s="188" t="s">
        <v>521</v>
      </c>
      <c r="N1" s="188" t="s">
        <v>522</v>
      </c>
      <c r="O1" s="188" t="s">
        <v>523</v>
      </c>
      <c r="P1" s="188" t="s">
        <v>524</v>
      </c>
      <c r="Q1" s="188" t="s">
        <v>525</v>
      </c>
      <c r="R1" s="188" t="s">
        <v>526</v>
      </c>
      <c r="S1" s="188" t="s">
        <v>527</v>
      </c>
      <c r="T1" s="188" t="s">
        <v>528</v>
      </c>
    </row>
    <row r="2" spans="1:20" ht="15" customHeight="1" x14ac:dyDescent="0.35">
      <c r="A2" s="480">
        <v>43646</v>
      </c>
      <c r="B2" s="481" t="s">
        <v>295</v>
      </c>
      <c r="C2" s="481" t="s">
        <v>813</v>
      </c>
      <c r="D2" s="481" t="s">
        <v>317</v>
      </c>
      <c r="E2" s="481" t="s">
        <v>871</v>
      </c>
      <c r="F2" s="482" t="s">
        <v>718</v>
      </c>
      <c r="G2" s="482" t="s">
        <v>718</v>
      </c>
      <c r="H2" s="482" t="s">
        <v>718</v>
      </c>
      <c r="I2" s="482" t="s">
        <v>718</v>
      </c>
      <c r="J2" s="482" t="s">
        <v>718</v>
      </c>
      <c r="K2" s="482" t="s">
        <v>718</v>
      </c>
      <c r="L2" s="482" t="s">
        <v>718</v>
      </c>
      <c r="M2" s="482" t="s">
        <v>718</v>
      </c>
      <c r="N2" s="482" t="s">
        <v>718</v>
      </c>
      <c r="O2" s="482" t="s">
        <v>718</v>
      </c>
      <c r="P2" s="482" t="s">
        <v>718</v>
      </c>
      <c r="Q2" s="482" t="s">
        <v>718</v>
      </c>
      <c r="R2" s="482" t="s">
        <v>718</v>
      </c>
      <c r="S2" s="482" t="s">
        <v>718</v>
      </c>
      <c r="T2" s="482" t="s">
        <v>718</v>
      </c>
    </row>
    <row r="3" spans="1:20" ht="15" customHeight="1" x14ac:dyDescent="0.35">
      <c r="A3" s="480">
        <v>43646</v>
      </c>
      <c r="B3" s="481" t="s">
        <v>295</v>
      </c>
      <c r="C3" s="481" t="s">
        <v>813</v>
      </c>
      <c r="D3" s="481" t="s">
        <v>318</v>
      </c>
      <c r="E3" s="481" t="s">
        <v>871</v>
      </c>
      <c r="F3" s="482" t="s">
        <v>718</v>
      </c>
      <c r="G3" s="482" t="s">
        <v>718</v>
      </c>
      <c r="H3" s="482" t="s">
        <v>718</v>
      </c>
      <c r="I3" s="482" t="s">
        <v>718</v>
      </c>
      <c r="J3" s="482" t="s">
        <v>718</v>
      </c>
      <c r="K3" s="482" t="s">
        <v>718</v>
      </c>
      <c r="L3" s="482" t="s">
        <v>718</v>
      </c>
      <c r="M3" s="482" t="s">
        <v>718</v>
      </c>
      <c r="N3" s="482" t="s">
        <v>718</v>
      </c>
      <c r="O3" s="482" t="s">
        <v>718</v>
      </c>
      <c r="P3" s="482" t="s">
        <v>718</v>
      </c>
      <c r="Q3" s="482" t="s">
        <v>718</v>
      </c>
      <c r="R3" s="482" t="s">
        <v>718</v>
      </c>
      <c r="S3" s="482" t="s">
        <v>718</v>
      </c>
      <c r="T3" s="482" t="s">
        <v>718</v>
      </c>
    </row>
    <row r="4" spans="1:20" ht="15" customHeight="1" x14ac:dyDescent="0.35">
      <c r="A4" s="480">
        <v>43646</v>
      </c>
      <c r="B4" s="481" t="s">
        <v>295</v>
      </c>
      <c r="C4" s="481" t="s">
        <v>813</v>
      </c>
      <c r="D4" s="481" t="s">
        <v>319</v>
      </c>
      <c r="E4" s="481" t="s">
        <v>871</v>
      </c>
      <c r="F4" s="482" t="s">
        <v>718</v>
      </c>
      <c r="G4" s="482" t="s">
        <v>718</v>
      </c>
      <c r="H4" s="482" t="s">
        <v>718</v>
      </c>
      <c r="I4" s="482" t="s">
        <v>718</v>
      </c>
      <c r="J4" s="482" t="s">
        <v>718</v>
      </c>
      <c r="K4" s="482" t="s">
        <v>718</v>
      </c>
      <c r="L4" s="482" t="s">
        <v>718</v>
      </c>
      <c r="M4" s="482" t="s">
        <v>718</v>
      </c>
      <c r="N4" s="482" t="s">
        <v>718</v>
      </c>
      <c r="O4" s="482" t="s">
        <v>718</v>
      </c>
      <c r="P4" s="482" t="s">
        <v>718</v>
      </c>
      <c r="Q4" s="482" t="s">
        <v>718</v>
      </c>
      <c r="R4" s="482" t="s">
        <v>718</v>
      </c>
      <c r="S4" s="482" t="s">
        <v>718</v>
      </c>
      <c r="T4" s="482" t="s">
        <v>718</v>
      </c>
    </row>
    <row r="5" spans="1:20" ht="15" customHeight="1" x14ac:dyDescent="0.35">
      <c r="A5" s="480">
        <v>43646</v>
      </c>
      <c r="B5" s="481" t="s">
        <v>295</v>
      </c>
      <c r="C5" s="481" t="s">
        <v>813</v>
      </c>
      <c r="D5" s="481" t="s">
        <v>320</v>
      </c>
      <c r="E5" s="481" t="s">
        <v>871</v>
      </c>
      <c r="F5" s="482" t="s">
        <v>718</v>
      </c>
      <c r="G5" s="482" t="s">
        <v>718</v>
      </c>
      <c r="H5" s="482" t="s">
        <v>718</v>
      </c>
      <c r="I5" s="482" t="s">
        <v>718</v>
      </c>
      <c r="J5" s="482" t="s">
        <v>718</v>
      </c>
      <c r="K5" s="482" t="s">
        <v>718</v>
      </c>
      <c r="L5" s="482" t="s">
        <v>718</v>
      </c>
      <c r="M5" s="482" t="s">
        <v>718</v>
      </c>
      <c r="N5" s="482" t="s">
        <v>718</v>
      </c>
      <c r="O5" s="482" t="s">
        <v>718</v>
      </c>
      <c r="P5" s="482" t="s">
        <v>718</v>
      </c>
      <c r="Q5" s="482" t="s">
        <v>718</v>
      </c>
      <c r="R5" s="482" t="s">
        <v>718</v>
      </c>
      <c r="S5" s="482" t="s">
        <v>718</v>
      </c>
      <c r="T5" s="482" t="s">
        <v>718</v>
      </c>
    </row>
    <row r="6" spans="1:20" ht="15" customHeight="1" x14ac:dyDescent="0.35">
      <c r="A6" s="480">
        <v>43646</v>
      </c>
      <c r="B6" s="481" t="s">
        <v>295</v>
      </c>
      <c r="C6" s="481" t="s">
        <v>813</v>
      </c>
      <c r="D6" s="481" t="s">
        <v>321</v>
      </c>
      <c r="E6" s="481" t="s">
        <v>871</v>
      </c>
      <c r="F6" s="482" t="s">
        <v>718</v>
      </c>
      <c r="G6" s="482" t="s">
        <v>718</v>
      </c>
      <c r="H6" s="482" t="s">
        <v>718</v>
      </c>
      <c r="I6" s="482" t="s">
        <v>718</v>
      </c>
      <c r="J6" s="482" t="s">
        <v>718</v>
      </c>
      <c r="K6" s="482" t="s">
        <v>718</v>
      </c>
      <c r="L6" s="482" t="s">
        <v>718</v>
      </c>
      <c r="M6" s="482" t="s">
        <v>718</v>
      </c>
      <c r="N6" s="482" t="s">
        <v>718</v>
      </c>
      <c r="O6" s="482" t="s">
        <v>718</v>
      </c>
      <c r="P6" s="482" t="s">
        <v>718</v>
      </c>
      <c r="Q6" s="482" t="s">
        <v>718</v>
      </c>
      <c r="R6" s="482" t="s">
        <v>718</v>
      </c>
      <c r="S6" s="482" t="s">
        <v>718</v>
      </c>
      <c r="T6" s="482" t="s">
        <v>718</v>
      </c>
    </row>
    <row r="7" spans="1:20" ht="15" customHeight="1" x14ac:dyDescent="0.35">
      <c r="A7" s="480">
        <v>43646</v>
      </c>
      <c r="B7" s="481" t="s">
        <v>295</v>
      </c>
      <c r="C7" s="481" t="s">
        <v>813</v>
      </c>
      <c r="D7" s="481" t="s">
        <v>322</v>
      </c>
      <c r="E7" s="481" t="s">
        <v>871</v>
      </c>
      <c r="F7" s="482" t="s">
        <v>718</v>
      </c>
      <c r="G7" s="482" t="s">
        <v>718</v>
      </c>
      <c r="H7" s="482" t="s">
        <v>718</v>
      </c>
      <c r="I7" s="482" t="s">
        <v>718</v>
      </c>
      <c r="J7" s="482" t="s">
        <v>718</v>
      </c>
      <c r="K7" s="482" t="s">
        <v>718</v>
      </c>
      <c r="L7" s="482" t="s">
        <v>718</v>
      </c>
      <c r="M7" s="482" t="s">
        <v>718</v>
      </c>
      <c r="N7" s="482" t="s">
        <v>718</v>
      </c>
      <c r="O7" s="482" t="s">
        <v>718</v>
      </c>
      <c r="P7" s="482" t="s">
        <v>718</v>
      </c>
      <c r="Q7" s="482" t="s">
        <v>718</v>
      </c>
      <c r="R7" s="482" t="s">
        <v>718</v>
      </c>
      <c r="S7" s="482" t="s">
        <v>718</v>
      </c>
      <c r="T7" s="482" t="s">
        <v>718</v>
      </c>
    </row>
    <row r="8" spans="1:20" ht="15" customHeight="1" x14ac:dyDescent="0.35">
      <c r="A8" s="502">
        <v>43738</v>
      </c>
      <c r="B8" s="481" t="s">
        <v>295</v>
      </c>
      <c r="C8" s="481" t="s">
        <v>813</v>
      </c>
      <c r="D8" s="481" t="s">
        <v>317</v>
      </c>
      <c r="E8" s="481" t="s">
        <v>871</v>
      </c>
      <c r="F8" s="482" t="s">
        <v>718</v>
      </c>
      <c r="G8" s="482" t="s">
        <v>718</v>
      </c>
      <c r="H8" s="482" t="s">
        <v>718</v>
      </c>
      <c r="I8" s="482" t="s">
        <v>718</v>
      </c>
      <c r="J8" s="482" t="s">
        <v>718</v>
      </c>
      <c r="K8" s="482" t="s">
        <v>718</v>
      </c>
      <c r="L8" s="482" t="s">
        <v>718</v>
      </c>
      <c r="M8" s="482" t="s">
        <v>718</v>
      </c>
      <c r="N8" s="482" t="s">
        <v>718</v>
      </c>
      <c r="O8" s="482" t="s">
        <v>718</v>
      </c>
      <c r="P8" s="482" t="s">
        <v>718</v>
      </c>
      <c r="Q8" s="482" t="s">
        <v>718</v>
      </c>
      <c r="R8" s="482" t="s">
        <v>718</v>
      </c>
      <c r="S8" s="482" t="s">
        <v>718</v>
      </c>
      <c r="T8" s="482" t="s">
        <v>718</v>
      </c>
    </row>
    <row r="9" spans="1:20" ht="15" customHeight="1" x14ac:dyDescent="0.35">
      <c r="A9" s="502">
        <v>43738</v>
      </c>
      <c r="B9" s="481" t="s">
        <v>295</v>
      </c>
      <c r="C9" s="481" t="s">
        <v>813</v>
      </c>
      <c r="D9" s="481" t="s">
        <v>318</v>
      </c>
      <c r="E9" s="481" t="s">
        <v>871</v>
      </c>
      <c r="F9" s="482" t="s">
        <v>718</v>
      </c>
      <c r="G9" s="482" t="s">
        <v>718</v>
      </c>
      <c r="H9" s="482" t="s">
        <v>718</v>
      </c>
      <c r="I9" s="482" t="s">
        <v>718</v>
      </c>
      <c r="J9" s="482" t="s">
        <v>718</v>
      </c>
      <c r="K9" s="482" t="s">
        <v>718</v>
      </c>
      <c r="L9" s="482" t="s">
        <v>718</v>
      </c>
      <c r="M9" s="482" t="s">
        <v>718</v>
      </c>
      <c r="N9" s="482" t="s">
        <v>718</v>
      </c>
      <c r="O9" s="482" t="s">
        <v>718</v>
      </c>
      <c r="P9" s="482" t="s">
        <v>718</v>
      </c>
      <c r="Q9" s="482" t="s">
        <v>718</v>
      </c>
      <c r="R9" s="482" t="s">
        <v>718</v>
      </c>
      <c r="S9" s="482" t="s">
        <v>718</v>
      </c>
      <c r="T9" s="482" t="s">
        <v>718</v>
      </c>
    </row>
    <row r="10" spans="1:20" ht="15" customHeight="1" x14ac:dyDescent="0.35">
      <c r="A10" s="502">
        <v>43738</v>
      </c>
      <c r="B10" s="481" t="s">
        <v>295</v>
      </c>
      <c r="C10" s="481" t="s">
        <v>813</v>
      </c>
      <c r="D10" s="481" t="s">
        <v>319</v>
      </c>
      <c r="E10" s="481" t="s">
        <v>871</v>
      </c>
      <c r="F10" s="482" t="s">
        <v>718</v>
      </c>
      <c r="G10" s="482" t="s">
        <v>718</v>
      </c>
      <c r="H10" s="482" t="s">
        <v>718</v>
      </c>
      <c r="I10" s="482" t="s">
        <v>718</v>
      </c>
      <c r="J10" s="482" t="s">
        <v>718</v>
      </c>
      <c r="K10" s="482" t="s">
        <v>718</v>
      </c>
      <c r="L10" s="482" t="s">
        <v>718</v>
      </c>
      <c r="M10" s="482" t="s">
        <v>718</v>
      </c>
      <c r="N10" s="482" t="s">
        <v>718</v>
      </c>
      <c r="O10" s="482" t="s">
        <v>718</v>
      </c>
      <c r="P10" s="482" t="s">
        <v>718</v>
      </c>
      <c r="Q10" s="482" t="s">
        <v>718</v>
      </c>
      <c r="R10" s="482" t="s">
        <v>718</v>
      </c>
      <c r="S10" s="482" t="s">
        <v>718</v>
      </c>
      <c r="T10" s="482" t="s">
        <v>718</v>
      </c>
    </row>
    <row r="11" spans="1:20" ht="15" customHeight="1" x14ac:dyDescent="0.35">
      <c r="A11" s="502">
        <v>43738</v>
      </c>
      <c r="B11" s="481" t="s">
        <v>295</v>
      </c>
      <c r="C11" s="481" t="s">
        <v>813</v>
      </c>
      <c r="D11" s="481" t="s">
        <v>320</v>
      </c>
      <c r="E11" s="481" t="s">
        <v>871</v>
      </c>
      <c r="F11" s="482" t="s">
        <v>718</v>
      </c>
      <c r="G11" s="482" t="s">
        <v>718</v>
      </c>
      <c r="H11" s="482" t="s">
        <v>718</v>
      </c>
      <c r="I11" s="482" t="s">
        <v>718</v>
      </c>
      <c r="J11" s="482" t="s">
        <v>718</v>
      </c>
      <c r="K11" s="482" t="s">
        <v>718</v>
      </c>
      <c r="L11" s="482" t="s">
        <v>718</v>
      </c>
      <c r="M11" s="482" t="s">
        <v>718</v>
      </c>
      <c r="N11" s="482" t="s">
        <v>718</v>
      </c>
      <c r="O11" s="482" t="s">
        <v>718</v>
      </c>
      <c r="P11" s="482" t="s">
        <v>718</v>
      </c>
      <c r="Q11" s="482" t="s">
        <v>718</v>
      </c>
      <c r="R11" s="482" t="s">
        <v>718</v>
      </c>
      <c r="S11" s="482" t="s">
        <v>718</v>
      </c>
      <c r="T11" s="482" t="s">
        <v>718</v>
      </c>
    </row>
    <row r="12" spans="1:20" ht="15" customHeight="1" x14ac:dyDescent="0.35">
      <c r="A12" s="502">
        <v>43738</v>
      </c>
      <c r="B12" s="481" t="s">
        <v>295</v>
      </c>
      <c r="C12" s="481" t="s">
        <v>813</v>
      </c>
      <c r="D12" s="481" t="s">
        <v>321</v>
      </c>
      <c r="E12" s="481" t="s">
        <v>871</v>
      </c>
      <c r="F12" s="482" t="s">
        <v>718</v>
      </c>
      <c r="G12" s="482" t="s">
        <v>718</v>
      </c>
      <c r="H12" s="482" t="s">
        <v>718</v>
      </c>
      <c r="I12" s="482" t="s">
        <v>718</v>
      </c>
      <c r="J12" s="482" t="s">
        <v>718</v>
      </c>
      <c r="K12" s="482" t="s">
        <v>718</v>
      </c>
      <c r="L12" s="482" t="s">
        <v>718</v>
      </c>
      <c r="M12" s="482" t="s">
        <v>718</v>
      </c>
      <c r="N12" s="482" t="s">
        <v>718</v>
      </c>
      <c r="O12" s="482" t="s">
        <v>718</v>
      </c>
      <c r="P12" s="482" t="s">
        <v>718</v>
      </c>
      <c r="Q12" s="482" t="s">
        <v>718</v>
      </c>
      <c r="R12" s="482" t="s">
        <v>718</v>
      </c>
      <c r="S12" s="482" t="s">
        <v>718</v>
      </c>
      <c r="T12" s="482" t="s">
        <v>718</v>
      </c>
    </row>
    <row r="13" spans="1:20" ht="15" customHeight="1" x14ac:dyDescent="0.35">
      <c r="A13" s="502">
        <v>43738</v>
      </c>
      <c r="B13" s="481" t="s">
        <v>295</v>
      </c>
      <c r="C13" s="481" t="s">
        <v>813</v>
      </c>
      <c r="D13" s="481" t="s">
        <v>322</v>
      </c>
      <c r="E13" s="481" t="s">
        <v>871</v>
      </c>
      <c r="F13" s="482" t="s">
        <v>718</v>
      </c>
      <c r="G13" s="482" t="s">
        <v>718</v>
      </c>
      <c r="H13" s="482" t="s">
        <v>718</v>
      </c>
      <c r="I13" s="482" t="s">
        <v>718</v>
      </c>
      <c r="J13" s="482" t="s">
        <v>718</v>
      </c>
      <c r="K13" s="482" t="s">
        <v>718</v>
      </c>
      <c r="L13" s="482" t="s">
        <v>718</v>
      </c>
      <c r="M13" s="482" t="s">
        <v>718</v>
      </c>
      <c r="N13" s="482" t="s">
        <v>718</v>
      </c>
      <c r="O13" s="482" t="s">
        <v>718</v>
      </c>
      <c r="P13" s="482" t="s">
        <v>718</v>
      </c>
      <c r="Q13" s="482" t="s">
        <v>718</v>
      </c>
      <c r="R13" s="482" t="s">
        <v>718</v>
      </c>
      <c r="S13" s="482" t="s">
        <v>718</v>
      </c>
      <c r="T13" s="482" t="s">
        <v>718</v>
      </c>
    </row>
    <row r="14" spans="1:20" ht="15" customHeight="1" x14ac:dyDescent="0.35">
      <c r="A14" s="299">
        <v>43830</v>
      </c>
      <c r="B14" s="267" t="s">
        <v>295</v>
      </c>
      <c r="C14" s="267" t="s">
        <v>813</v>
      </c>
      <c r="D14" s="267" t="s">
        <v>317</v>
      </c>
      <c r="E14" s="267" t="s">
        <v>871</v>
      </c>
      <c r="F14" s="416" t="s">
        <v>718</v>
      </c>
      <c r="G14" s="416" t="s">
        <v>718</v>
      </c>
      <c r="H14" s="416" t="s">
        <v>718</v>
      </c>
      <c r="I14" s="416" t="s">
        <v>718</v>
      </c>
      <c r="J14" s="416" t="s">
        <v>718</v>
      </c>
      <c r="K14" s="416" t="s">
        <v>718</v>
      </c>
      <c r="L14" s="416" t="s">
        <v>718</v>
      </c>
      <c r="M14" s="416" t="s">
        <v>718</v>
      </c>
      <c r="N14" s="416" t="s">
        <v>718</v>
      </c>
      <c r="O14" s="416" t="s">
        <v>718</v>
      </c>
      <c r="P14" s="416" t="s">
        <v>718</v>
      </c>
      <c r="Q14" s="416" t="s">
        <v>718</v>
      </c>
      <c r="R14" s="416" t="s">
        <v>718</v>
      </c>
      <c r="S14" s="416" t="s">
        <v>718</v>
      </c>
      <c r="T14" s="416" t="s">
        <v>718</v>
      </c>
    </row>
    <row r="15" spans="1:20" ht="15" customHeight="1" x14ac:dyDescent="0.35">
      <c r="A15" s="299">
        <v>43830</v>
      </c>
      <c r="B15" s="267" t="s">
        <v>295</v>
      </c>
      <c r="C15" s="267" t="s">
        <v>813</v>
      </c>
      <c r="D15" s="267" t="s">
        <v>318</v>
      </c>
      <c r="E15" s="267" t="s">
        <v>871</v>
      </c>
      <c r="F15" s="416" t="s">
        <v>718</v>
      </c>
      <c r="G15" s="416" t="s">
        <v>718</v>
      </c>
      <c r="H15" s="416" t="s">
        <v>718</v>
      </c>
      <c r="I15" s="416" t="s">
        <v>718</v>
      </c>
      <c r="J15" s="416" t="s">
        <v>718</v>
      </c>
      <c r="K15" s="416" t="s">
        <v>718</v>
      </c>
      <c r="L15" s="416" t="s">
        <v>718</v>
      </c>
      <c r="M15" s="416" t="s">
        <v>718</v>
      </c>
      <c r="N15" s="416" t="s">
        <v>718</v>
      </c>
      <c r="O15" s="416" t="s">
        <v>718</v>
      </c>
      <c r="P15" s="416" t="s">
        <v>718</v>
      </c>
      <c r="Q15" s="416" t="s">
        <v>718</v>
      </c>
      <c r="R15" s="416" t="s">
        <v>718</v>
      </c>
      <c r="S15" s="416" t="s">
        <v>718</v>
      </c>
      <c r="T15" s="416" t="s">
        <v>718</v>
      </c>
    </row>
    <row r="16" spans="1:20" ht="15" customHeight="1" x14ac:dyDescent="0.35">
      <c r="A16" s="299">
        <v>43830</v>
      </c>
      <c r="B16" s="267" t="s">
        <v>295</v>
      </c>
      <c r="C16" s="267" t="s">
        <v>813</v>
      </c>
      <c r="D16" s="267" t="s">
        <v>319</v>
      </c>
      <c r="E16" s="267" t="s">
        <v>871</v>
      </c>
      <c r="F16" s="416" t="s">
        <v>718</v>
      </c>
      <c r="G16" s="416" t="s">
        <v>718</v>
      </c>
      <c r="H16" s="416" t="s">
        <v>718</v>
      </c>
      <c r="I16" s="416" t="s">
        <v>718</v>
      </c>
      <c r="J16" s="416" t="s">
        <v>718</v>
      </c>
      <c r="K16" s="416" t="s">
        <v>718</v>
      </c>
      <c r="L16" s="416" t="s">
        <v>718</v>
      </c>
      <c r="M16" s="416" t="s">
        <v>718</v>
      </c>
      <c r="N16" s="416" t="s">
        <v>718</v>
      </c>
      <c r="O16" s="416" t="s">
        <v>718</v>
      </c>
      <c r="P16" s="416" t="s">
        <v>718</v>
      </c>
      <c r="Q16" s="416" t="s">
        <v>718</v>
      </c>
      <c r="R16" s="416" t="s">
        <v>718</v>
      </c>
      <c r="S16" s="416" t="s">
        <v>718</v>
      </c>
      <c r="T16" s="416" t="s">
        <v>718</v>
      </c>
    </row>
    <row r="17" spans="1:20" ht="15" customHeight="1" x14ac:dyDescent="0.35">
      <c r="A17" s="299">
        <v>43830</v>
      </c>
      <c r="B17" s="267" t="s">
        <v>295</v>
      </c>
      <c r="C17" s="267" t="s">
        <v>813</v>
      </c>
      <c r="D17" s="267" t="s">
        <v>320</v>
      </c>
      <c r="E17" s="267" t="s">
        <v>871</v>
      </c>
      <c r="F17" s="416" t="s">
        <v>718</v>
      </c>
      <c r="G17" s="416" t="s">
        <v>718</v>
      </c>
      <c r="H17" s="416" t="s">
        <v>718</v>
      </c>
      <c r="I17" s="416" t="s">
        <v>718</v>
      </c>
      <c r="J17" s="416" t="s">
        <v>718</v>
      </c>
      <c r="K17" s="416" t="s">
        <v>718</v>
      </c>
      <c r="L17" s="416" t="s">
        <v>718</v>
      </c>
      <c r="M17" s="416" t="s">
        <v>718</v>
      </c>
      <c r="N17" s="416" t="s">
        <v>718</v>
      </c>
      <c r="O17" s="416" t="s">
        <v>718</v>
      </c>
      <c r="P17" s="416" t="s">
        <v>718</v>
      </c>
      <c r="Q17" s="416" t="s">
        <v>718</v>
      </c>
      <c r="R17" s="416" t="s">
        <v>718</v>
      </c>
      <c r="S17" s="416" t="s">
        <v>718</v>
      </c>
      <c r="T17" s="416" t="s">
        <v>718</v>
      </c>
    </row>
    <row r="18" spans="1:20" ht="15" customHeight="1" x14ac:dyDescent="0.35">
      <c r="A18" s="299">
        <v>43830</v>
      </c>
      <c r="B18" s="267" t="s">
        <v>295</v>
      </c>
      <c r="C18" s="267" t="s">
        <v>813</v>
      </c>
      <c r="D18" s="267" t="s">
        <v>321</v>
      </c>
      <c r="E18" s="267" t="s">
        <v>871</v>
      </c>
      <c r="F18" s="416" t="s">
        <v>718</v>
      </c>
      <c r="G18" s="416" t="s">
        <v>718</v>
      </c>
      <c r="H18" s="416" t="s">
        <v>718</v>
      </c>
      <c r="I18" s="416" t="s">
        <v>718</v>
      </c>
      <c r="J18" s="416" t="s">
        <v>718</v>
      </c>
      <c r="K18" s="416" t="s">
        <v>718</v>
      </c>
      <c r="L18" s="416" t="s">
        <v>718</v>
      </c>
      <c r="M18" s="416" t="s">
        <v>718</v>
      </c>
      <c r="N18" s="416" t="s">
        <v>718</v>
      </c>
      <c r="O18" s="416" t="s">
        <v>718</v>
      </c>
      <c r="P18" s="416" t="s">
        <v>718</v>
      </c>
      <c r="Q18" s="416" t="s">
        <v>718</v>
      </c>
      <c r="R18" s="416" t="s">
        <v>718</v>
      </c>
      <c r="S18" s="416" t="s">
        <v>718</v>
      </c>
      <c r="T18" s="416" t="s">
        <v>718</v>
      </c>
    </row>
    <row r="19" spans="1:20" ht="15" customHeight="1" x14ac:dyDescent="0.35">
      <c r="A19" s="299">
        <v>43830</v>
      </c>
      <c r="B19" s="267" t="s">
        <v>295</v>
      </c>
      <c r="C19" s="267" t="s">
        <v>813</v>
      </c>
      <c r="D19" s="267" t="s">
        <v>322</v>
      </c>
      <c r="E19" s="267" t="s">
        <v>871</v>
      </c>
      <c r="F19" s="416" t="s">
        <v>718</v>
      </c>
      <c r="G19" s="416" t="s">
        <v>718</v>
      </c>
      <c r="H19" s="416" t="s">
        <v>718</v>
      </c>
      <c r="I19" s="416" t="s">
        <v>718</v>
      </c>
      <c r="J19" s="416" t="s">
        <v>718</v>
      </c>
      <c r="K19" s="416" t="s">
        <v>718</v>
      </c>
      <c r="L19" s="416" t="s">
        <v>718</v>
      </c>
      <c r="M19" s="416" t="s">
        <v>718</v>
      </c>
      <c r="N19" s="416" t="s">
        <v>718</v>
      </c>
      <c r="O19" s="416" t="s">
        <v>718</v>
      </c>
      <c r="P19" s="416" t="s">
        <v>718</v>
      </c>
      <c r="Q19" s="416" t="s">
        <v>718</v>
      </c>
      <c r="R19" s="416" t="s">
        <v>718</v>
      </c>
      <c r="S19" s="416" t="s">
        <v>718</v>
      </c>
      <c r="T19" s="416" t="s">
        <v>718</v>
      </c>
    </row>
    <row r="20" spans="1:20" ht="15" customHeight="1" x14ac:dyDescent="0.35">
      <c r="A20" s="502">
        <v>43921</v>
      </c>
      <c r="B20" s="481" t="s">
        <v>295</v>
      </c>
      <c r="C20" s="481" t="s">
        <v>813</v>
      </c>
      <c r="D20" s="481" t="s">
        <v>317</v>
      </c>
      <c r="E20" s="481" t="s">
        <v>871</v>
      </c>
      <c r="F20" s="482" t="s">
        <v>718</v>
      </c>
      <c r="G20" s="482" t="s">
        <v>718</v>
      </c>
      <c r="H20" s="482" t="s">
        <v>718</v>
      </c>
      <c r="I20" s="482" t="s">
        <v>718</v>
      </c>
      <c r="J20" s="482" t="s">
        <v>718</v>
      </c>
      <c r="K20" s="482" t="s">
        <v>718</v>
      </c>
      <c r="L20" s="482" t="s">
        <v>718</v>
      </c>
      <c r="M20" s="482" t="s">
        <v>718</v>
      </c>
      <c r="N20" s="482" t="s">
        <v>718</v>
      </c>
      <c r="O20" s="482" t="s">
        <v>718</v>
      </c>
      <c r="P20" s="482" t="s">
        <v>718</v>
      </c>
      <c r="Q20" s="482" t="s">
        <v>718</v>
      </c>
      <c r="R20" s="482" t="s">
        <v>718</v>
      </c>
      <c r="S20" s="482" t="s">
        <v>718</v>
      </c>
      <c r="T20" s="482" t="s">
        <v>718</v>
      </c>
    </row>
    <row r="21" spans="1:20" ht="15" customHeight="1" x14ac:dyDescent="0.35">
      <c r="A21" s="502">
        <v>43921</v>
      </c>
      <c r="B21" s="481" t="s">
        <v>295</v>
      </c>
      <c r="C21" s="481" t="s">
        <v>813</v>
      </c>
      <c r="D21" s="481" t="s">
        <v>318</v>
      </c>
      <c r="E21" s="481" t="s">
        <v>871</v>
      </c>
      <c r="F21" s="482" t="s">
        <v>718</v>
      </c>
      <c r="G21" s="482" t="s">
        <v>718</v>
      </c>
      <c r="H21" s="482" t="s">
        <v>718</v>
      </c>
      <c r="I21" s="482" t="s">
        <v>718</v>
      </c>
      <c r="J21" s="482" t="s">
        <v>718</v>
      </c>
      <c r="K21" s="482" t="s">
        <v>718</v>
      </c>
      <c r="L21" s="482" t="s">
        <v>718</v>
      </c>
      <c r="M21" s="482" t="s">
        <v>718</v>
      </c>
      <c r="N21" s="482" t="s">
        <v>718</v>
      </c>
      <c r="O21" s="482" t="s">
        <v>718</v>
      </c>
      <c r="P21" s="482" t="s">
        <v>718</v>
      </c>
      <c r="Q21" s="482" t="s">
        <v>718</v>
      </c>
      <c r="R21" s="482" t="s">
        <v>718</v>
      </c>
      <c r="S21" s="482" t="s">
        <v>718</v>
      </c>
      <c r="T21" s="482" t="s">
        <v>718</v>
      </c>
    </row>
    <row r="22" spans="1:20" ht="15" customHeight="1" x14ac:dyDescent="0.35">
      <c r="A22" s="502">
        <v>43921</v>
      </c>
      <c r="B22" s="481" t="s">
        <v>295</v>
      </c>
      <c r="C22" s="481" t="s">
        <v>813</v>
      </c>
      <c r="D22" s="481" t="s">
        <v>319</v>
      </c>
      <c r="E22" s="481" t="s">
        <v>871</v>
      </c>
      <c r="F22" s="482" t="s">
        <v>718</v>
      </c>
      <c r="G22" s="482" t="s">
        <v>718</v>
      </c>
      <c r="H22" s="482" t="s">
        <v>718</v>
      </c>
      <c r="I22" s="482" t="s">
        <v>718</v>
      </c>
      <c r="J22" s="482" t="s">
        <v>718</v>
      </c>
      <c r="K22" s="482" t="s">
        <v>718</v>
      </c>
      <c r="L22" s="482" t="s">
        <v>718</v>
      </c>
      <c r="M22" s="482" t="s">
        <v>718</v>
      </c>
      <c r="N22" s="482" t="s">
        <v>718</v>
      </c>
      <c r="O22" s="482" t="s">
        <v>718</v>
      </c>
      <c r="P22" s="482" t="s">
        <v>718</v>
      </c>
      <c r="Q22" s="482" t="s">
        <v>718</v>
      </c>
      <c r="R22" s="482" t="s">
        <v>718</v>
      </c>
      <c r="S22" s="482" t="s">
        <v>718</v>
      </c>
      <c r="T22" s="482" t="s">
        <v>718</v>
      </c>
    </row>
    <row r="23" spans="1:20" ht="15" customHeight="1" x14ac:dyDescent="0.35">
      <c r="A23" s="502">
        <v>43921</v>
      </c>
      <c r="B23" s="481" t="s">
        <v>295</v>
      </c>
      <c r="C23" s="481" t="s">
        <v>813</v>
      </c>
      <c r="D23" s="481" t="s">
        <v>320</v>
      </c>
      <c r="E23" s="481" t="s">
        <v>871</v>
      </c>
      <c r="F23" s="482" t="s">
        <v>718</v>
      </c>
      <c r="G23" s="482" t="s">
        <v>718</v>
      </c>
      <c r="H23" s="482" t="s">
        <v>718</v>
      </c>
      <c r="I23" s="482" t="s">
        <v>718</v>
      </c>
      <c r="J23" s="482" t="s">
        <v>718</v>
      </c>
      <c r="K23" s="482" t="s">
        <v>718</v>
      </c>
      <c r="L23" s="482" t="s">
        <v>718</v>
      </c>
      <c r="M23" s="482" t="s">
        <v>718</v>
      </c>
      <c r="N23" s="482" t="s">
        <v>718</v>
      </c>
      <c r="O23" s="482" t="s">
        <v>718</v>
      </c>
      <c r="P23" s="482" t="s">
        <v>718</v>
      </c>
      <c r="Q23" s="482" t="s">
        <v>718</v>
      </c>
      <c r="R23" s="482" t="s">
        <v>718</v>
      </c>
      <c r="S23" s="482" t="s">
        <v>718</v>
      </c>
      <c r="T23" s="482" t="s">
        <v>718</v>
      </c>
    </row>
    <row r="24" spans="1:20" ht="15" customHeight="1" x14ac:dyDescent="0.35">
      <c r="A24" s="502">
        <v>43921</v>
      </c>
      <c r="B24" s="481" t="s">
        <v>295</v>
      </c>
      <c r="C24" s="481" t="s">
        <v>813</v>
      </c>
      <c r="D24" s="481" t="s">
        <v>321</v>
      </c>
      <c r="E24" s="481" t="s">
        <v>871</v>
      </c>
      <c r="F24" s="482" t="s">
        <v>718</v>
      </c>
      <c r="G24" s="482" t="s">
        <v>718</v>
      </c>
      <c r="H24" s="482" t="s">
        <v>718</v>
      </c>
      <c r="I24" s="482" t="s">
        <v>718</v>
      </c>
      <c r="J24" s="482" t="s">
        <v>718</v>
      </c>
      <c r="K24" s="482" t="s">
        <v>718</v>
      </c>
      <c r="L24" s="482" t="s">
        <v>718</v>
      </c>
      <c r="M24" s="482" t="s">
        <v>718</v>
      </c>
      <c r="N24" s="482" t="s">
        <v>718</v>
      </c>
      <c r="O24" s="482" t="s">
        <v>718</v>
      </c>
      <c r="P24" s="482" t="s">
        <v>718</v>
      </c>
      <c r="Q24" s="482" t="s">
        <v>718</v>
      </c>
      <c r="R24" s="482" t="s">
        <v>718</v>
      </c>
      <c r="S24" s="482" t="s">
        <v>718</v>
      </c>
      <c r="T24" s="482" t="s">
        <v>718</v>
      </c>
    </row>
    <row r="25" spans="1:20" ht="15" customHeight="1" x14ac:dyDescent="0.35">
      <c r="A25" s="502">
        <v>43921</v>
      </c>
      <c r="B25" s="481" t="s">
        <v>295</v>
      </c>
      <c r="C25" s="481" t="s">
        <v>813</v>
      </c>
      <c r="D25" s="481" t="s">
        <v>322</v>
      </c>
      <c r="E25" s="481" t="s">
        <v>871</v>
      </c>
      <c r="F25" s="482" t="s">
        <v>718</v>
      </c>
      <c r="G25" s="482" t="s">
        <v>718</v>
      </c>
      <c r="H25" s="482" t="s">
        <v>718</v>
      </c>
      <c r="I25" s="482" t="s">
        <v>718</v>
      </c>
      <c r="J25" s="482" t="s">
        <v>718</v>
      </c>
      <c r="K25" s="482" t="s">
        <v>718</v>
      </c>
      <c r="L25" s="482" t="s">
        <v>718</v>
      </c>
      <c r="M25" s="482" t="s">
        <v>718</v>
      </c>
      <c r="N25" s="482" t="s">
        <v>718</v>
      </c>
      <c r="O25" s="482" t="s">
        <v>718</v>
      </c>
      <c r="P25" s="482" t="s">
        <v>718</v>
      </c>
      <c r="Q25" s="482" t="s">
        <v>718</v>
      </c>
      <c r="R25" s="482" t="s">
        <v>718</v>
      </c>
      <c r="S25" s="482" t="s">
        <v>718</v>
      </c>
      <c r="T25" s="482" t="s">
        <v>718</v>
      </c>
    </row>
    <row r="26" spans="1:20" ht="15" customHeight="1" x14ac:dyDescent="0.35">
      <c r="A26" s="299">
        <v>44012</v>
      </c>
      <c r="B26" s="267" t="s">
        <v>295</v>
      </c>
      <c r="C26" s="267" t="s">
        <v>813</v>
      </c>
      <c r="D26" s="267" t="s">
        <v>317</v>
      </c>
      <c r="E26" s="267" t="s">
        <v>871</v>
      </c>
      <c r="F26" s="416" t="s">
        <v>718</v>
      </c>
      <c r="G26" s="416" t="s">
        <v>718</v>
      </c>
      <c r="H26" s="416" t="s">
        <v>718</v>
      </c>
      <c r="I26" s="416" t="s">
        <v>718</v>
      </c>
      <c r="J26" s="416" t="s">
        <v>718</v>
      </c>
      <c r="K26" s="416" t="s">
        <v>718</v>
      </c>
      <c r="L26" s="416" t="s">
        <v>718</v>
      </c>
      <c r="M26" s="416" t="s">
        <v>718</v>
      </c>
      <c r="N26" s="416" t="s">
        <v>718</v>
      </c>
      <c r="O26" s="416" t="s">
        <v>718</v>
      </c>
      <c r="P26" s="416" t="s">
        <v>718</v>
      </c>
      <c r="Q26" s="416" t="s">
        <v>718</v>
      </c>
      <c r="R26" s="416" t="s">
        <v>718</v>
      </c>
      <c r="S26" s="416" t="s">
        <v>718</v>
      </c>
      <c r="T26" s="416" t="s">
        <v>718</v>
      </c>
    </row>
    <row r="27" spans="1:20" ht="15" customHeight="1" x14ac:dyDescent="0.35">
      <c r="A27" s="299">
        <v>44012</v>
      </c>
      <c r="B27" s="267" t="s">
        <v>295</v>
      </c>
      <c r="C27" s="267" t="s">
        <v>813</v>
      </c>
      <c r="D27" s="267" t="s">
        <v>318</v>
      </c>
      <c r="E27" s="267" t="s">
        <v>871</v>
      </c>
      <c r="F27" s="416" t="s">
        <v>718</v>
      </c>
      <c r="G27" s="416" t="s">
        <v>718</v>
      </c>
      <c r="H27" s="416" t="s">
        <v>718</v>
      </c>
      <c r="I27" s="416" t="s">
        <v>718</v>
      </c>
      <c r="J27" s="416" t="s">
        <v>718</v>
      </c>
      <c r="K27" s="416" t="s">
        <v>718</v>
      </c>
      <c r="L27" s="416" t="s">
        <v>718</v>
      </c>
      <c r="M27" s="416" t="s">
        <v>718</v>
      </c>
      <c r="N27" s="416" t="s">
        <v>718</v>
      </c>
      <c r="O27" s="416" t="s">
        <v>718</v>
      </c>
      <c r="P27" s="416" t="s">
        <v>718</v>
      </c>
      <c r="Q27" s="416" t="s">
        <v>718</v>
      </c>
      <c r="R27" s="416" t="s">
        <v>718</v>
      </c>
      <c r="S27" s="416" t="s">
        <v>718</v>
      </c>
      <c r="T27" s="416" t="s">
        <v>718</v>
      </c>
    </row>
    <row r="28" spans="1:20" ht="15" customHeight="1" x14ac:dyDescent="0.35">
      <c r="A28" s="299">
        <v>44012</v>
      </c>
      <c r="B28" s="267" t="s">
        <v>295</v>
      </c>
      <c r="C28" s="267" t="s">
        <v>813</v>
      </c>
      <c r="D28" s="267" t="s">
        <v>319</v>
      </c>
      <c r="E28" s="267" t="s">
        <v>871</v>
      </c>
      <c r="F28" s="416" t="s">
        <v>718</v>
      </c>
      <c r="G28" s="416" t="s">
        <v>718</v>
      </c>
      <c r="H28" s="416" t="s">
        <v>718</v>
      </c>
      <c r="I28" s="416" t="s">
        <v>718</v>
      </c>
      <c r="J28" s="416" t="s">
        <v>718</v>
      </c>
      <c r="K28" s="416" t="s">
        <v>718</v>
      </c>
      <c r="L28" s="416" t="s">
        <v>718</v>
      </c>
      <c r="M28" s="416" t="s">
        <v>718</v>
      </c>
      <c r="N28" s="416" t="s">
        <v>718</v>
      </c>
      <c r="O28" s="416" t="s">
        <v>718</v>
      </c>
      <c r="P28" s="416" t="s">
        <v>718</v>
      </c>
      <c r="Q28" s="416" t="s">
        <v>718</v>
      </c>
      <c r="R28" s="416" t="s">
        <v>718</v>
      </c>
      <c r="S28" s="416" t="s">
        <v>718</v>
      </c>
      <c r="T28" s="416" t="s">
        <v>718</v>
      </c>
    </row>
    <row r="29" spans="1:20" ht="15" customHeight="1" x14ac:dyDescent="0.35">
      <c r="A29" s="299">
        <v>44012</v>
      </c>
      <c r="B29" s="267" t="s">
        <v>295</v>
      </c>
      <c r="C29" s="267" t="s">
        <v>813</v>
      </c>
      <c r="D29" s="267" t="s">
        <v>320</v>
      </c>
      <c r="E29" s="267" t="s">
        <v>871</v>
      </c>
      <c r="F29" s="416" t="s">
        <v>718</v>
      </c>
      <c r="G29" s="416" t="s">
        <v>718</v>
      </c>
      <c r="H29" s="416" t="s">
        <v>718</v>
      </c>
      <c r="I29" s="416" t="s">
        <v>718</v>
      </c>
      <c r="J29" s="416" t="s">
        <v>718</v>
      </c>
      <c r="K29" s="416" t="s">
        <v>718</v>
      </c>
      <c r="L29" s="416" t="s">
        <v>718</v>
      </c>
      <c r="M29" s="416" t="s">
        <v>718</v>
      </c>
      <c r="N29" s="416" t="s">
        <v>718</v>
      </c>
      <c r="O29" s="416" t="s">
        <v>718</v>
      </c>
      <c r="P29" s="416" t="s">
        <v>718</v>
      </c>
      <c r="Q29" s="416" t="s">
        <v>718</v>
      </c>
      <c r="R29" s="416" t="s">
        <v>718</v>
      </c>
      <c r="S29" s="416" t="s">
        <v>718</v>
      </c>
      <c r="T29" s="416" t="s">
        <v>718</v>
      </c>
    </row>
    <row r="30" spans="1:20" ht="15" customHeight="1" x14ac:dyDescent="0.35">
      <c r="A30" s="299">
        <v>44012</v>
      </c>
      <c r="B30" s="267" t="s">
        <v>295</v>
      </c>
      <c r="C30" s="267" t="s">
        <v>813</v>
      </c>
      <c r="D30" s="267" t="s">
        <v>321</v>
      </c>
      <c r="E30" s="267" t="s">
        <v>871</v>
      </c>
      <c r="F30" s="416" t="s">
        <v>718</v>
      </c>
      <c r="G30" s="416" t="s">
        <v>718</v>
      </c>
      <c r="H30" s="416" t="s">
        <v>718</v>
      </c>
      <c r="I30" s="416" t="s">
        <v>718</v>
      </c>
      <c r="J30" s="416" t="s">
        <v>718</v>
      </c>
      <c r="K30" s="416" t="s">
        <v>718</v>
      </c>
      <c r="L30" s="416" t="s">
        <v>718</v>
      </c>
      <c r="M30" s="416" t="s">
        <v>718</v>
      </c>
      <c r="N30" s="416" t="s">
        <v>718</v>
      </c>
      <c r="O30" s="416" t="s">
        <v>718</v>
      </c>
      <c r="P30" s="416" t="s">
        <v>718</v>
      </c>
      <c r="Q30" s="416" t="s">
        <v>718</v>
      </c>
      <c r="R30" s="416" t="s">
        <v>718</v>
      </c>
      <c r="S30" s="416" t="s">
        <v>718</v>
      </c>
      <c r="T30" s="416" t="s">
        <v>718</v>
      </c>
    </row>
    <row r="31" spans="1:20" ht="15" customHeight="1" x14ac:dyDescent="0.35">
      <c r="A31" s="299">
        <v>44012</v>
      </c>
      <c r="B31" s="267" t="s">
        <v>295</v>
      </c>
      <c r="C31" s="267" t="s">
        <v>813</v>
      </c>
      <c r="D31" s="267" t="s">
        <v>322</v>
      </c>
      <c r="E31" s="267" t="s">
        <v>871</v>
      </c>
      <c r="F31" s="416" t="s">
        <v>718</v>
      </c>
      <c r="G31" s="416" t="s">
        <v>718</v>
      </c>
      <c r="H31" s="416" t="s">
        <v>718</v>
      </c>
      <c r="I31" s="416" t="s">
        <v>718</v>
      </c>
      <c r="J31" s="416" t="s">
        <v>718</v>
      </c>
      <c r="K31" s="416" t="s">
        <v>718</v>
      </c>
      <c r="L31" s="416" t="s">
        <v>718</v>
      </c>
      <c r="M31" s="416" t="s">
        <v>718</v>
      </c>
      <c r="N31" s="416" t="s">
        <v>718</v>
      </c>
      <c r="O31" s="416" t="s">
        <v>718</v>
      </c>
      <c r="P31" s="416" t="s">
        <v>718</v>
      </c>
      <c r="Q31" s="416" t="s">
        <v>718</v>
      </c>
      <c r="R31" s="416" t="s">
        <v>718</v>
      </c>
      <c r="S31" s="416" t="s">
        <v>718</v>
      </c>
      <c r="T31" s="416" t="s">
        <v>718</v>
      </c>
    </row>
    <row r="32" spans="1:20" ht="15" customHeight="1" x14ac:dyDescent="0.35">
      <c r="A32" s="502">
        <v>44104</v>
      </c>
      <c r="B32" s="481" t="s">
        <v>295</v>
      </c>
      <c r="C32" s="481" t="s">
        <v>813</v>
      </c>
      <c r="D32" s="481" t="s">
        <v>317</v>
      </c>
      <c r="E32" s="481" t="s">
        <v>871</v>
      </c>
      <c r="F32" s="482" t="s">
        <v>718</v>
      </c>
      <c r="G32" s="482" t="s">
        <v>718</v>
      </c>
      <c r="H32" s="482" t="s">
        <v>718</v>
      </c>
      <c r="I32" s="482" t="s">
        <v>718</v>
      </c>
      <c r="J32" s="482" t="s">
        <v>718</v>
      </c>
      <c r="K32" s="482" t="s">
        <v>718</v>
      </c>
      <c r="L32" s="482" t="s">
        <v>718</v>
      </c>
      <c r="M32" s="482" t="s">
        <v>718</v>
      </c>
      <c r="N32" s="482" t="s">
        <v>718</v>
      </c>
      <c r="O32" s="482" t="s">
        <v>718</v>
      </c>
      <c r="P32" s="482" t="s">
        <v>718</v>
      </c>
      <c r="Q32" s="482" t="s">
        <v>718</v>
      </c>
      <c r="R32" s="482" t="s">
        <v>718</v>
      </c>
      <c r="S32" s="482" t="s">
        <v>718</v>
      </c>
      <c r="T32" s="482" t="s">
        <v>718</v>
      </c>
    </row>
    <row r="33" spans="1:20" ht="15" customHeight="1" x14ac:dyDescent="0.35">
      <c r="A33" s="502">
        <v>44104</v>
      </c>
      <c r="B33" s="481" t="s">
        <v>295</v>
      </c>
      <c r="C33" s="481" t="s">
        <v>813</v>
      </c>
      <c r="D33" s="481" t="s">
        <v>318</v>
      </c>
      <c r="E33" s="481" t="s">
        <v>871</v>
      </c>
      <c r="F33" s="482" t="s">
        <v>718</v>
      </c>
      <c r="G33" s="482" t="s">
        <v>718</v>
      </c>
      <c r="H33" s="482" t="s">
        <v>718</v>
      </c>
      <c r="I33" s="482" t="s">
        <v>718</v>
      </c>
      <c r="J33" s="482" t="s">
        <v>718</v>
      </c>
      <c r="K33" s="482" t="s">
        <v>718</v>
      </c>
      <c r="L33" s="482" t="s">
        <v>718</v>
      </c>
      <c r="M33" s="482" t="s">
        <v>718</v>
      </c>
      <c r="N33" s="482" t="s">
        <v>718</v>
      </c>
      <c r="O33" s="482" t="s">
        <v>718</v>
      </c>
      <c r="P33" s="482" t="s">
        <v>718</v>
      </c>
      <c r="Q33" s="482" t="s">
        <v>718</v>
      </c>
      <c r="R33" s="482" t="s">
        <v>718</v>
      </c>
      <c r="S33" s="482" t="s">
        <v>718</v>
      </c>
      <c r="T33" s="482" t="s">
        <v>718</v>
      </c>
    </row>
    <row r="34" spans="1:20" ht="15" customHeight="1" x14ac:dyDescent="0.35">
      <c r="A34" s="502">
        <v>44104</v>
      </c>
      <c r="B34" s="481" t="s">
        <v>295</v>
      </c>
      <c r="C34" s="481" t="s">
        <v>813</v>
      </c>
      <c r="D34" s="481" t="s">
        <v>319</v>
      </c>
      <c r="E34" s="481" t="s">
        <v>871</v>
      </c>
      <c r="F34" s="482" t="s">
        <v>718</v>
      </c>
      <c r="G34" s="482" t="s">
        <v>718</v>
      </c>
      <c r="H34" s="482" t="s">
        <v>718</v>
      </c>
      <c r="I34" s="482" t="s">
        <v>718</v>
      </c>
      <c r="J34" s="482" t="s">
        <v>718</v>
      </c>
      <c r="K34" s="482" t="s">
        <v>718</v>
      </c>
      <c r="L34" s="482" t="s">
        <v>718</v>
      </c>
      <c r="M34" s="482" t="s">
        <v>718</v>
      </c>
      <c r="N34" s="482" t="s">
        <v>718</v>
      </c>
      <c r="O34" s="482" t="s">
        <v>718</v>
      </c>
      <c r="P34" s="482" t="s">
        <v>718</v>
      </c>
      <c r="Q34" s="482" t="s">
        <v>718</v>
      </c>
      <c r="R34" s="482" t="s">
        <v>718</v>
      </c>
      <c r="S34" s="482" t="s">
        <v>718</v>
      </c>
      <c r="T34" s="482" t="s">
        <v>718</v>
      </c>
    </row>
    <row r="35" spans="1:20" ht="15" customHeight="1" x14ac:dyDescent="0.35">
      <c r="A35" s="502">
        <v>44104</v>
      </c>
      <c r="B35" s="481" t="s">
        <v>295</v>
      </c>
      <c r="C35" s="481" t="s">
        <v>813</v>
      </c>
      <c r="D35" s="481" t="s">
        <v>320</v>
      </c>
      <c r="E35" s="481" t="s">
        <v>871</v>
      </c>
      <c r="F35" s="482" t="s">
        <v>718</v>
      </c>
      <c r="G35" s="482" t="s">
        <v>718</v>
      </c>
      <c r="H35" s="482" t="s">
        <v>718</v>
      </c>
      <c r="I35" s="482" t="s">
        <v>718</v>
      </c>
      <c r="J35" s="482" t="s">
        <v>718</v>
      </c>
      <c r="K35" s="482" t="s">
        <v>718</v>
      </c>
      <c r="L35" s="482" t="s">
        <v>718</v>
      </c>
      <c r="M35" s="482" t="s">
        <v>718</v>
      </c>
      <c r="N35" s="482" t="s">
        <v>718</v>
      </c>
      <c r="O35" s="482" t="s">
        <v>718</v>
      </c>
      <c r="P35" s="482" t="s">
        <v>718</v>
      </c>
      <c r="Q35" s="482" t="s">
        <v>718</v>
      </c>
      <c r="R35" s="482" t="s">
        <v>718</v>
      </c>
      <c r="S35" s="482" t="s">
        <v>718</v>
      </c>
      <c r="T35" s="482" t="s">
        <v>718</v>
      </c>
    </row>
    <row r="36" spans="1:20" ht="15" customHeight="1" x14ac:dyDescent="0.35">
      <c r="A36" s="502">
        <v>44104</v>
      </c>
      <c r="B36" s="481" t="s">
        <v>295</v>
      </c>
      <c r="C36" s="481" t="s">
        <v>813</v>
      </c>
      <c r="D36" s="481" t="s">
        <v>321</v>
      </c>
      <c r="E36" s="481" t="s">
        <v>871</v>
      </c>
      <c r="F36" s="482" t="s">
        <v>718</v>
      </c>
      <c r="G36" s="482" t="s">
        <v>718</v>
      </c>
      <c r="H36" s="482" t="s">
        <v>718</v>
      </c>
      <c r="I36" s="482" t="s">
        <v>718</v>
      </c>
      <c r="J36" s="482" t="s">
        <v>718</v>
      </c>
      <c r="K36" s="482" t="s">
        <v>718</v>
      </c>
      <c r="L36" s="482" t="s">
        <v>718</v>
      </c>
      <c r="M36" s="482" t="s">
        <v>718</v>
      </c>
      <c r="N36" s="482" t="s">
        <v>718</v>
      </c>
      <c r="O36" s="482" t="s">
        <v>718</v>
      </c>
      <c r="P36" s="482" t="s">
        <v>718</v>
      </c>
      <c r="Q36" s="482" t="s">
        <v>718</v>
      </c>
      <c r="R36" s="482" t="s">
        <v>718</v>
      </c>
      <c r="S36" s="482" t="s">
        <v>718</v>
      </c>
      <c r="T36" s="482" t="s">
        <v>718</v>
      </c>
    </row>
    <row r="37" spans="1:20" ht="15" customHeight="1" x14ac:dyDescent="0.35">
      <c r="A37" s="502">
        <v>44104</v>
      </c>
      <c r="B37" s="481" t="s">
        <v>295</v>
      </c>
      <c r="C37" s="481" t="s">
        <v>813</v>
      </c>
      <c r="D37" s="481" t="s">
        <v>322</v>
      </c>
      <c r="E37" s="481" t="s">
        <v>871</v>
      </c>
      <c r="F37" s="482" t="s">
        <v>718</v>
      </c>
      <c r="G37" s="482" t="s">
        <v>718</v>
      </c>
      <c r="H37" s="482" t="s">
        <v>718</v>
      </c>
      <c r="I37" s="482" t="s">
        <v>718</v>
      </c>
      <c r="J37" s="482" t="s">
        <v>718</v>
      </c>
      <c r="K37" s="482" t="s">
        <v>718</v>
      </c>
      <c r="L37" s="482" t="s">
        <v>718</v>
      </c>
      <c r="M37" s="482" t="s">
        <v>718</v>
      </c>
      <c r="N37" s="482" t="s">
        <v>718</v>
      </c>
      <c r="O37" s="482" t="s">
        <v>718</v>
      </c>
      <c r="P37" s="482" t="s">
        <v>718</v>
      </c>
      <c r="Q37" s="482" t="s">
        <v>718</v>
      </c>
      <c r="R37" s="482" t="s">
        <v>718</v>
      </c>
      <c r="S37" s="482" t="s">
        <v>718</v>
      </c>
      <c r="T37" s="482" t="s">
        <v>718</v>
      </c>
    </row>
    <row r="38" spans="1:20" ht="15" customHeight="1" x14ac:dyDescent="0.35">
      <c r="A38" s="299">
        <v>44196</v>
      </c>
      <c r="B38" s="267" t="s">
        <v>295</v>
      </c>
      <c r="C38" s="267" t="s">
        <v>813</v>
      </c>
      <c r="D38" s="267" t="s">
        <v>317</v>
      </c>
      <c r="E38" s="267" t="s">
        <v>871</v>
      </c>
      <c r="F38" s="416" t="s">
        <v>718</v>
      </c>
      <c r="G38" s="416" t="s">
        <v>718</v>
      </c>
      <c r="H38" s="416" t="s">
        <v>718</v>
      </c>
      <c r="I38" s="416" t="s">
        <v>718</v>
      </c>
      <c r="J38" s="416" t="s">
        <v>718</v>
      </c>
      <c r="K38" s="416" t="s">
        <v>718</v>
      </c>
      <c r="L38" s="416" t="s">
        <v>718</v>
      </c>
      <c r="M38" s="416" t="s">
        <v>718</v>
      </c>
      <c r="N38" s="416" t="s">
        <v>718</v>
      </c>
      <c r="O38" s="416" t="s">
        <v>718</v>
      </c>
      <c r="P38" s="416" t="s">
        <v>718</v>
      </c>
      <c r="Q38" s="416" t="s">
        <v>718</v>
      </c>
      <c r="R38" s="416" t="s">
        <v>718</v>
      </c>
      <c r="S38" s="416" t="s">
        <v>718</v>
      </c>
      <c r="T38" s="416" t="s">
        <v>718</v>
      </c>
    </row>
    <row r="39" spans="1:20" ht="15" customHeight="1" x14ac:dyDescent="0.35">
      <c r="A39" s="299">
        <v>44196</v>
      </c>
      <c r="B39" s="267" t="s">
        <v>295</v>
      </c>
      <c r="C39" s="267" t="s">
        <v>813</v>
      </c>
      <c r="D39" s="267" t="s">
        <v>318</v>
      </c>
      <c r="E39" s="267" t="s">
        <v>871</v>
      </c>
      <c r="F39" s="416" t="s">
        <v>718</v>
      </c>
      <c r="G39" s="416" t="s">
        <v>718</v>
      </c>
      <c r="H39" s="416" t="s">
        <v>718</v>
      </c>
      <c r="I39" s="416" t="s">
        <v>718</v>
      </c>
      <c r="J39" s="416" t="s">
        <v>718</v>
      </c>
      <c r="K39" s="416" t="s">
        <v>718</v>
      </c>
      <c r="L39" s="416" t="s">
        <v>718</v>
      </c>
      <c r="M39" s="416" t="s">
        <v>718</v>
      </c>
      <c r="N39" s="416" t="s">
        <v>718</v>
      </c>
      <c r="O39" s="416" t="s">
        <v>718</v>
      </c>
      <c r="P39" s="416" t="s">
        <v>718</v>
      </c>
      <c r="Q39" s="416" t="s">
        <v>718</v>
      </c>
      <c r="R39" s="416" t="s">
        <v>718</v>
      </c>
      <c r="S39" s="416" t="s">
        <v>718</v>
      </c>
      <c r="T39" s="416" t="s">
        <v>718</v>
      </c>
    </row>
    <row r="40" spans="1:20" ht="15" customHeight="1" x14ac:dyDescent="0.35">
      <c r="A40" s="299">
        <v>44196</v>
      </c>
      <c r="B40" s="267" t="s">
        <v>295</v>
      </c>
      <c r="C40" s="267" t="s">
        <v>813</v>
      </c>
      <c r="D40" s="267" t="s">
        <v>319</v>
      </c>
      <c r="E40" s="267" t="s">
        <v>871</v>
      </c>
      <c r="F40" s="416" t="s">
        <v>718</v>
      </c>
      <c r="G40" s="416" t="s">
        <v>718</v>
      </c>
      <c r="H40" s="416" t="s">
        <v>718</v>
      </c>
      <c r="I40" s="416" t="s">
        <v>718</v>
      </c>
      <c r="J40" s="416" t="s">
        <v>718</v>
      </c>
      <c r="K40" s="416" t="s">
        <v>718</v>
      </c>
      <c r="L40" s="416" t="s">
        <v>718</v>
      </c>
      <c r="M40" s="416" t="s">
        <v>718</v>
      </c>
      <c r="N40" s="416" t="s">
        <v>718</v>
      </c>
      <c r="O40" s="416" t="s">
        <v>718</v>
      </c>
      <c r="P40" s="416" t="s">
        <v>718</v>
      </c>
      <c r="Q40" s="416" t="s">
        <v>718</v>
      </c>
      <c r="R40" s="416" t="s">
        <v>718</v>
      </c>
      <c r="S40" s="416" t="s">
        <v>718</v>
      </c>
      <c r="T40" s="416" t="s">
        <v>718</v>
      </c>
    </row>
    <row r="41" spans="1:20" ht="15" customHeight="1" x14ac:dyDescent="0.35">
      <c r="A41" s="299">
        <v>44196</v>
      </c>
      <c r="B41" s="267" t="s">
        <v>295</v>
      </c>
      <c r="C41" s="267" t="s">
        <v>813</v>
      </c>
      <c r="D41" s="267" t="s">
        <v>320</v>
      </c>
      <c r="E41" s="267" t="s">
        <v>871</v>
      </c>
      <c r="F41" s="416" t="s">
        <v>718</v>
      </c>
      <c r="G41" s="416" t="s">
        <v>718</v>
      </c>
      <c r="H41" s="416" t="s">
        <v>718</v>
      </c>
      <c r="I41" s="416" t="s">
        <v>718</v>
      </c>
      <c r="J41" s="416" t="s">
        <v>718</v>
      </c>
      <c r="K41" s="416" t="s">
        <v>718</v>
      </c>
      <c r="L41" s="416" t="s">
        <v>718</v>
      </c>
      <c r="M41" s="416" t="s">
        <v>718</v>
      </c>
      <c r="N41" s="416" t="s">
        <v>718</v>
      </c>
      <c r="O41" s="416" t="s">
        <v>718</v>
      </c>
      <c r="P41" s="416" t="s">
        <v>718</v>
      </c>
      <c r="Q41" s="416" t="s">
        <v>718</v>
      </c>
      <c r="R41" s="416" t="s">
        <v>718</v>
      </c>
      <c r="S41" s="416" t="s">
        <v>718</v>
      </c>
      <c r="T41" s="416" t="s">
        <v>718</v>
      </c>
    </row>
    <row r="42" spans="1:20" ht="15" customHeight="1" x14ac:dyDescent="0.35">
      <c r="A42" s="299">
        <v>44196</v>
      </c>
      <c r="B42" s="267" t="s">
        <v>295</v>
      </c>
      <c r="C42" s="267" t="s">
        <v>813</v>
      </c>
      <c r="D42" s="267" t="s">
        <v>321</v>
      </c>
      <c r="E42" s="267" t="s">
        <v>871</v>
      </c>
      <c r="F42" s="416" t="s">
        <v>718</v>
      </c>
      <c r="G42" s="416" t="s">
        <v>718</v>
      </c>
      <c r="H42" s="416" t="s">
        <v>718</v>
      </c>
      <c r="I42" s="416" t="s">
        <v>718</v>
      </c>
      <c r="J42" s="416" t="s">
        <v>718</v>
      </c>
      <c r="K42" s="416" t="s">
        <v>718</v>
      </c>
      <c r="L42" s="416" t="s">
        <v>718</v>
      </c>
      <c r="M42" s="416" t="s">
        <v>718</v>
      </c>
      <c r="N42" s="416" t="s">
        <v>718</v>
      </c>
      <c r="O42" s="416" t="s">
        <v>718</v>
      </c>
      <c r="P42" s="416" t="s">
        <v>718</v>
      </c>
      <c r="Q42" s="416" t="s">
        <v>718</v>
      </c>
      <c r="R42" s="416" t="s">
        <v>718</v>
      </c>
      <c r="S42" s="416" t="s">
        <v>718</v>
      </c>
      <c r="T42" s="416" t="s">
        <v>718</v>
      </c>
    </row>
    <row r="43" spans="1:20" ht="15" customHeight="1" x14ac:dyDescent="0.35">
      <c r="A43" s="299">
        <v>44196</v>
      </c>
      <c r="B43" s="267" t="s">
        <v>295</v>
      </c>
      <c r="C43" s="267" t="s">
        <v>813</v>
      </c>
      <c r="D43" s="267" t="s">
        <v>322</v>
      </c>
      <c r="E43" s="267" t="s">
        <v>871</v>
      </c>
      <c r="F43" s="416" t="s">
        <v>718</v>
      </c>
      <c r="G43" s="416" t="s">
        <v>718</v>
      </c>
      <c r="H43" s="416" t="s">
        <v>718</v>
      </c>
      <c r="I43" s="416" t="s">
        <v>718</v>
      </c>
      <c r="J43" s="416" t="s">
        <v>718</v>
      </c>
      <c r="K43" s="416" t="s">
        <v>718</v>
      </c>
      <c r="L43" s="416" t="s">
        <v>718</v>
      </c>
      <c r="M43" s="416" t="s">
        <v>718</v>
      </c>
      <c r="N43" s="416" t="s">
        <v>718</v>
      </c>
      <c r="O43" s="416" t="s">
        <v>718</v>
      </c>
      <c r="P43" s="416" t="s">
        <v>718</v>
      </c>
      <c r="Q43" s="416" t="s">
        <v>718</v>
      </c>
      <c r="R43" s="416" t="s">
        <v>718</v>
      </c>
      <c r="S43" s="416" t="s">
        <v>718</v>
      </c>
      <c r="T43" s="416" t="s">
        <v>718</v>
      </c>
    </row>
    <row r="44" spans="1:20" ht="15" customHeight="1" x14ac:dyDescent="0.35">
      <c r="A44" s="502">
        <v>44286</v>
      </c>
      <c r="B44" s="267" t="s">
        <v>295</v>
      </c>
      <c r="C44" s="267" t="s">
        <v>813</v>
      </c>
      <c r="D44" s="267" t="s">
        <v>317</v>
      </c>
      <c r="E44" s="267" t="s">
        <v>871</v>
      </c>
      <c r="F44" s="416" t="s">
        <v>718</v>
      </c>
      <c r="G44" s="416" t="s">
        <v>718</v>
      </c>
      <c r="H44" s="416" t="s">
        <v>718</v>
      </c>
      <c r="I44" s="416" t="s">
        <v>718</v>
      </c>
      <c r="J44" s="416" t="s">
        <v>718</v>
      </c>
      <c r="K44" s="416" t="s">
        <v>718</v>
      </c>
      <c r="L44" s="416" t="s">
        <v>718</v>
      </c>
      <c r="M44" s="416" t="s">
        <v>718</v>
      </c>
      <c r="N44" s="416" t="s">
        <v>718</v>
      </c>
      <c r="O44" s="416" t="s">
        <v>718</v>
      </c>
      <c r="P44" s="416" t="s">
        <v>718</v>
      </c>
      <c r="Q44" s="416" t="s">
        <v>718</v>
      </c>
      <c r="R44" s="416" t="s">
        <v>718</v>
      </c>
      <c r="S44" s="416" t="s">
        <v>718</v>
      </c>
      <c r="T44" s="416" t="s">
        <v>718</v>
      </c>
    </row>
    <row r="45" spans="1:20" ht="15" customHeight="1" x14ac:dyDescent="0.35">
      <c r="A45" s="502">
        <v>44286</v>
      </c>
      <c r="B45" s="481" t="s">
        <v>295</v>
      </c>
      <c r="C45" s="481" t="s">
        <v>813</v>
      </c>
      <c r="D45" s="481" t="s">
        <v>318</v>
      </c>
      <c r="E45" s="481" t="s">
        <v>871</v>
      </c>
      <c r="F45" s="482" t="s">
        <v>718</v>
      </c>
      <c r="G45" s="482" t="s">
        <v>718</v>
      </c>
      <c r="H45" s="482" t="s">
        <v>718</v>
      </c>
      <c r="I45" s="482" t="s">
        <v>718</v>
      </c>
      <c r="J45" s="482" t="s">
        <v>718</v>
      </c>
      <c r="K45" s="482" t="s">
        <v>718</v>
      </c>
      <c r="L45" s="482" t="s">
        <v>718</v>
      </c>
      <c r="M45" s="482" t="s">
        <v>718</v>
      </c>
      <c r="N45" s="482" t="s">
        <v>718</v>
      </c>
      <c r="O45" s="482" t="s">
        <v>718</v>
      </c>
      <c r="P45" s="482" t="s">
        <v>718</v>
      </c>
      <c r="Q45" s="482" t="s">
        <v>718</v>
      </c>
      <c r="R45" s="482" t="s">
        <v>718</v>
      </c>
      <c r="S45" s="482" t="s">
        <v>718</v>
      </c>
      <c r="T45" s="482" t="s">
        <v>718</v>
      </c>
    </row>
    <row r="46" spans="1:20" ht="15" customHeight="1" x14ac:dyDescent="0.35">
      <c r="A46" s="502">
        <v>44286</v>
      </c>
      <c r="B46" s="481" t="s">
        <v>295</v>
      </c>
      <c r="C46" s="481" t="s">
        <v>813</v>
      </c>
      <c r="D46" s="481" t="s">
        <v>319</v>
      </c>
      <c r="E46" s="481" t="s">
        <v>871</v>
      </c>
      <c r="F46" s="482" t="s">
        <v>718</v>
      </c>
      <c r="G46" s="482" t="s">
        <v>718</v>
      </c>
      <c r="H46" s="482" t="s">
        <v>718</v>
      </c>
      <c r="I46" s="482" t="s">
        <v>718</v>
      </c>
      <c r="J46" s="482" t="s">
        <v>718</v>
      </c>
      <c r="K46" s="482" t="s">
        <v>718</v>
      </c>
      <c r="L46" s="482" t="s">
        <v>718</v>
      </c>
      <c r="M46" s="482" t="s">
        <v>718</v>
      </c>
      <c r="N46" s="482" t="s">
        <v>718</v>
      </c>
      <c r="O46" s="482" t="s">
        <v>718</v>
      </c>
      <c r="P46" s="482" t="s">
        <v>718</v>
      </c>
      <c r="Q46" s="482" t="s">
        <v>718</v>
      </c>
      <c r="R46" s="482" t="s">
        <v>718</v>
      </c>
      <c r="S46" s="482" t="s">
        <v>718</v>
      </c>
      <c r="T46" s="482" t="s">
        <v>718</v>
      </c>
    </row>
    <row r="47" spans="1:20" ht="15" customHeight="1" x14ac:dyDescent="0.35">
      <c r="A47" s="502">
        <v>44286</v>
      </c>
      <c r="B47" s="481" t="s">
        <v>295</v>
      </c>
      <c r="C47" s="481" t="s">
        <v>813</v>
      </c>
      <c r="D47" s="481" t="s">
        <v>320</v>
      </c>
      <c r="E47" s="481" t="s">
        <v>871</v>
      </c>
      <c r="F47" s="482" t="s">
        <v>718</v>
      </c>
      <c r="G47" s="482" t="s">
        <v>718</v>
      </c>
      <c r="H47" s="482" t="s">
        <v>718</v>
      </c>
      <c r="I47" s="482" t="s">
        <v>718</v>
      </c>
      <c r="J47" s="482" t="s">
        <v>718</v>
      </c>
      <c r="K47" s="482" t="s">
        <v>718</v>
      </c>
      <c r="L47" s="482" t="s">
        <v>718</v>
      </c>
      <c r="M47" s="482" t="s">
        <v>718</v>
      </c>
      <c r="N47" s="482" t="s">
        <v>718</v>
      </c>
      <c r="O47" s="482" t="s">
        <v>718</v>
      </c>
      <c r="P47" s="482" t="s">
        <v>718</v>
      </c>
      <c r="Q47" s="482" t="s">
        <v>718</v>
      </c>
      <c r="R47" s="482" t="s">
        <v>718</v>
      </c>
      <c r="S47" s="482" t="s">
        <v>718</v>
      </c>
      <c r="T47" s="482" t="s">
        <v>718</v>
      </c>
    </row>
    <row r="48" spans="1:20" ht="15" customHeight="1" x14ac:dyDescent="0.35">
      <c r="A48" s="502">
        <v>44286</v>
      </c>
      <c r="B48" s="481" t="s">
        <v>295</v>
      </c>
      <c r="C48" s="481" t="s">
        <v>813</v>
      </c>
      <c r="D48" s="481" t="s">
        <v>321</v>
      </c>
      <c r="E48" s="481" t="s">
        <v>871</v>
      </c>
      <c r="F48" s="482" t="s">
        <v>718</v>
      </c>
      <c r="G48" s="482" t="s">
        <v>718</v>
      </c>
      <c r="H48" s="482" t="s">
        <v>718</v>
      </c>
      <c r="I48" s="482" t="s">
        <v>718</v>
      </c>
      <c r="J48" s="482" t="s">
        <v>718</v>
      </c>
      <c r="K48" s="482" t="s">
        <v>718</v>
      </c>
      <c r="L48" s="482" t="s">
        <v>718</v>
      </c>
      <c r="M48" s="482" t="s">
        <v>718</v>
      </c>
      <c r="N48" s="482" t="s">
        <v>718</v>
      </c>
      <c r="O48" s="482" t="s">
        <v>718</v>
      </c>
      <c r="P48" s="482" t="s">
        <v>718</v>
      </c>
      <c r="Q48" s="482" t="s">
        <v>718</v>
      </c>
      <c r="R48" s="482" t="s">
        <v>718</v>
      </c>
      <c r="S48" s="482" t="s">
        <v>718</v>
      </c>
      <c r="T48" s="482" t="s">
        <v>718</v>
      </c>
    </row>
    <row r="49" spans="1:20" ht="15" customHeight="1" x14ac:dyDescent="0.35">
      <c r="A49" s="502">
        <v>44286</v>
      </c>
      <c r="B49" s="481" t="s">
        <v>295</v>
      </c>
      <c r="C49" s="481" t="s">
        <v>813</v>
      </c>
      <c r="D49" s="481" t="s">
        <v>322</v>
      </c>
      <c r="E49" s="481" t="s">
        <v>871</v>
      </c>
      <c r="F49" s="482" t="s">
        <v>718</v>
      </c>
      <c r="G49" s="482" t="s">
        <v>718</v>
      </c>
      <c r="H49" s="482" t="s">
        <v>718</v>
      </c>
      <c r="I49" s="482" t="s">
        <v>718</v>
      </c>
      <c r="J49" s="482" t="s">
        <v>718</v>
      </c>
      <c r="K49" s="482" t="s">
        <v>718</v>
      </c>
      <c r="L49" s="482" t="s">
        <v>718</v>
      </c>
      <c r="M49" s="482" t="s">
        <v>718</v>
      </c>
      <c r="N49" s="482" t="s">
        <v>718</v>
      </c>
      <c r="O49" s="482" t="s">
        <v>718</v>
      </c>
      <c r="P49" s="482" t="s">
        <v>718</v>
      </c>
      <c r="Q49" s="482" t="s">
        <v>718</v>
      </c>
      <c r="R49" s="482" t="s">
        <v>718</v>
      </c>
      <c r="S49" s="482" t="s">
        <v>718</v>
      </c>
      <c r="T49" s="482" t="s">
        <v>718</v>
      </c>
    </row>
    <row r="50" spans="1:20" ht="15" customHeight="1" x14ac:dyDescent="0.35">
      <c r="A50" s="299">
        <v>44377</v>
      </c>
      <c r="B50" s="267" t="s">
        <v>295</v>
      </c>
      <c r="C50" s="267" t="s">
        <v>813</v>
      </c>
      <c r="D50" s="267" t="s">
        <v>317</v>
      </c>
      <c r="E50" s="267" t="s">
        <v>871</v>
      </c>
      <c r="F50" s="416" t="s">
        <v>718</v>
      </c>
      <c r="G50" s="416" t="s">
        <v>718</v>
      </c>
      <c r="H50" s="416" t="s">
        <v>718</v>
      </c>
      <c r="I50" s="416" t="s">
        <v>718</v>
      </c>
      <c r="J50" s="416" t="s">
        <v>718</v>
      </c>
      <c r="K50" s="416" t="s">
        <v>718</v>
      </c>
      <c r="L50" s="416" t="s">
        <v>718</v>
      </c>
      <c r="M50" s="416" t="s">
        <v>718</v>
      </c>
      <c r="N50" s="416" t="s">
        <v>718</v>
      </c>
      <c r="O50" s="416" t="s">
        <v>718</v>
      </c>
      <c r="P50" s="416" t="s">
        <v>718</v>
      </c>
      <c r="Q50" s="416" t="s">
        <v>718</v>
      </c>
      <c r="R50" s="416" t="s">
        <v>718</v>
      </c>
      <c r="S50" s="416" t="s">
        <v>718</v>
      </c>
      <c r="T50" s="416" t="s">
        <v>718</v>
      </c>
    </row>
    <row r="51" spans="1:20" ht="15" customHeight="1" x14ac:dyDescent="0.35">
      <c r="A51" s="299">
        <v>44377</v>
      </c>
      <c r="B51" s="267" t="s">
        <v>295</v>
      </c>
      <c r="C51" s="267" t="s">
        <v>813</v>
      </c>
      <c r="D51" s="267" t="s">
        <v>318</v>
      </c>
      <c r="E51" s="267" t="s">
        <v>871</v>
      </c>
      <c r="F51" s="416" t="s">
        <v>718</v>
      </c>
      <c r="G51" s="416" t="s">
        <v>718</v>
      </c>
      <c r="H51" s="416" t="s">
        <v>718</v>
      </c>
      <c r="I51" s="416" t="s">
        <v>718</v>
      </c>
      <c r="J51" s="416" t="s">
        <v>718</v>
      </c>
      <c r="K51" s="416" t="s">
        <v>718</v>
      </c>
      <c r="L51" s="416" t="s">
        <v>718</v>
      </c>
      <c r="M51" s="416" t="s">
        <v>718</v>
      </c>
      <c r="N51" s="416" t="s">
        <v>718</v>
      </c>
      <c r="O51" s="416" t="s">
        <v>718</v>
      </c>
      <c r="P51" s="416" t="s">
        <v>718</v>
      </c>
      <c r="Q51" s="416" t="s">
        <v>718</v>
      </c>
      <c r="R51" s="416" t="s">
        <v>718</v>
      </c>
      <c r="S51" s="416" t="s">
        <v>718</v>
      </c>
      <c r="T51" s="416" t="s">
        <v>718</v>
      </c>
    </row>
    <row r="52" spans="1:20" ht="15" customHeight="1" x14ac:dyDescent="0.35">
      <c r="A52" s="299">
        <v>44377</v>
      </c>
      <c r="B52" s="267" t="s">
        <v>295</v>
      </c>
      <c r="C52" s="267" t="s">
        <v>813</v>
      </c>
      <c r="D52" s="267" t="s">
        <v>319</v>
      </c>
      <c r="E52" s="267" t="s">
        <v>871</v>
      </c>
      <c r="F52" s="416" t="s">
        <v>718</v>
      </c>
      <c r="G52" s="416" t="s">
        <v>718</v>
      </c>
      <c r="H52" s="416" t="s">
        <v>718</v>
      </c>
      <c r="I52" s="416" t="s">
        <v>718</v>
      </c>
      <c r="J52" s="416" t="s">
        <v>718</v>
      </c>
      <c r="K52" s="416" t="s">
        <v>718</v>
      </c>
      <c r="L52" s="416" t="s">
        <v>718</v>
      </c>
      <c r="M52" s="416" t="s">
        <v>718</v>
      </c>
      <c r="N52" s="416" t="s">
        <v>718</v>
      </c>
      <c r="O52" s="416" t="s">
        <v>718</v>
      </c>
      <c r="P52" s="416" t="s">
        <v>718</v>
      </c>
      <c r="Q52" s="416" t="s">
        <v>718</v>
      </c>
      <c r="R52" s="416" t="s">
        <v>718</v>
      </c>
      <c r="S52" s="416" t="s">
        <v>718</v>
      </c>
      <c r="T52" s="416" t="s">
        <v>718</v>
      </c>
    </row>
    <row r="53" spans="1:20" ht="15" customHeight="1" x14ac:dyDescent="0.35">
      <c r="A53" s="299">
        <v>44377</v>
      </c>
      <c r="B53" s="267" t="s">
        <v>295</v>
      </c>
      <c r="C53" s="267" t="s">
        <v>813</v>
      </c>
      <c r="D53" s="267" t="s">
        <v>320</v>
      </c>
      <c r="E53" s="267" t="s">
        <v>871</v>
      </c>
      <c r="F53" s="416" t="s">
        <v>718</v>
      </c>
      <c r="G53" s="416" t="s">
        <v>718</v>
      </c>
      <c r="H53" s="416" t="s">
        <v>718</v>
      </c>
      <c r="I53" s="416" t="s">
        <v>718</v>
      </c>
      <c r="J53" s="416" t="s">
        <v>718</v>
      </c>
      <c r="K53" s="416" t="s">
        <v>718</v>
      </c>
      <c r="L53" s="416" t="s">
        <v>718</v>
      </c>
      <c r="M53" s="416" t="s">
        <v>718</v>
      </c>
      <c r="N53" s="416" t="s">
        <v>718</v>
      </c>
      <c r="O53" s="416" t="s">
        <v>718</v>
      </c>
      <c r="P53" s="416" t="s">
        <v>718</v>
      </c>
      <c r="Q53" s="416" t="s">
        <v>718</v>
      </c>
      <c r="R53" s="416" t="s">
        <v>718</v>
      </c>
      <c r="S53" s="416" t="s">
        <v>718</v>
      </c>
      <c r="T53" s="416" t="s">
        <v>718</v>
      </c>
    </row>
    <row r="54" spans="1:20" ht="15" customHeight="1" x14ac:dyDescent="0.35">
      <c r="A54" s="299">
        <v>44377</v>
      </c>
      <c r="B54" s="267" t="s">
        <v>295</v>
      </c>
      <c r="C54" s="267" t="s">
        <v>813</v>
      </c>
      <c r="D54" s="267" t="s">
        <v>321</v>
      </c>
      <c r="E54" s="267" t="s">
        <v>871</v>
      </c>
      <c r="F54" s="416" t="s">
        <v>718</v>
      </c>
      <c r="G54" s="416" t="s">
        <v>718</v>
      </c>
      <c r="H54" s="416" t="s">
        <v>718</v>
      </c>
      <c r="I54" s="416" t="s">
        <v>718</v>
      </c>
      <c r="J54" s="416" t="s">
        <v>718</v>
      </c>
      <c r="K54" s="416" t="s">
        <v>718</v>
      </c>
      <c r="L54" s="416" t="s">
        <v>718</v>
      </c>
      <c r="M54" s="416" t="s">
        <v>718</v>
      </c>
      <c r="N54" s="416" t="s">
        <v>718</v>
      </c>
      <c r="O54" s="416" t="s">
        <v>718</v>
      </c>
      <c r="P54" s="416" t="s">
        <v>718</v>
      </c>
      <c r="Q54" s="416" t="s">
        <v>718</v>
      </c>
      <c r="R54" s="416" t="s">
        <v>718</v>
      </c>
      <c r="S54" s="416" t="s">
        <v>718</v>
      </c>
      <c r="T54" s="416" t="s">
        <v>718</v>
      </c>
    </row>
    <row r="55" spans="1:20" ht="15" customHeight="1" x14ac:dyDescent="0.35">
      <c r="A55" s="299">
        <v>44377</v>
      </c>
      <c r="B55" s="267" t="s">
        <v>295</v>
      </c>
      <c r="C55" s="267" t="s">
        <v>813</v>
      </c>
      <c r="D55" s="267" t="s">
        <v>322</v>
      </c>
      <c r="E55" s="267" t="s">
        <v>871</v>
      </c>
      <c r="F55" s="416" t="s">
        <v>718</v>
      </c>
      <c r="G55" s="416" t="s">
        <v>718</v>
      </c>
      <c r="H55" s="416" t="s">
        <v>718</v>
      </c>
      <c r="I55" s="416" t="s">
        <v>718</v>
      </c>
      <c r="J55" s="416" t="s">
        <v>718</v>
      </c>
      <c r="K55" s="416" t="s">
        <v>718</v>
      </c>
      <c r="L55" s="416" t="s">
        <v>718</v>
      </c>
      <c r="M55" s="416" t="s">
        <v>718</v>
      </c>
      <c r="N55" s="416" t="s">
        <v>718</v>
      </c>
      <c r="O55" s="416" t="s">
        <v>718</v>
      </c>
      <c r="P55" s="416" t="s">
        <v>718</v>
      </c>
      <c r="Q55" s="416" t="s">
        <v>718</v>
      </c>
      <c r="R55" s="416" t="s">
        <v>718</v>
      </c>
      <c r="S55" s="416" t="s">
        <v>718</v>
      </c>
      <c r="T55" s="416" t="s">
        <v>718</v>
      </c>
    </row>
    <row r="56" spans="1:20" ht="15" customHeight="1" x14ac:dyDescent="0.35">
      <c r="A56" s="502">
        <v>44469</v>
      </c>
      <c r="B56" s="481" t="s">
        <v>295</v>
      </c>
      <c r="C56" s="481" t="s">
        <v>813</v>
      </c>
      <c r="D56" s="481" t="s">
        <v>317</v>
      </c>
      <c r="E56" s="481" t="s">
        <v>871</v>
      </c>
      <c r="F56" s="482" t="s">
        <v>718</v>
      </c>
      <c r="G56" s="482" t="s">
        <v>718</v>
      </c>
      <c r="H56" s="482" t="s">
        <v>718</v>
      </c>
      <c r="I56" s="482" t="s">
        <v>718</v>
      </c>
      <c r="J56" s="482" t="s">
        <v>718</v>
      </c>
      <c r="K56" s="482" t="s">
        <v>718</v>
      </c>
      <c r="L56" s="482" t="s">
        <v>718</v>
      </c>
      <c r="M56" s="482" t="s">
        <v>718</v>
      </c>
      <c r="N56" s="482" t="s">
        <v>718</v>
      </c>
      <c r="O56" s="482" t="s">
        <v>718</v>
      </c>
      <c r="P56" s="482" t="s">
        <v>718</v>
      </c>
      <c r="Q56" s="482" t="s">
        <v>718</v>
      </c>
      <c r="R56" s="482" t="s">
        <v>718</v>
      </c>
      <c r="S56" s="482" t="s">
        <v>718</v>
      </c>
      <c r="T56" s="482" t="s">
        <v>718</v>
      </c>
    </row>
    <row r="57" spans="1:20" ht="15" customHeight="1" x14ac:dyDescent="0.35">
      <c r="A57" s="502">
        <v>44469</v>
      </c>
      <c r="B57" s="481" t="s">
        <v>295</v>
      </c>
      <c r="C57" s="481" t="s">
        <v>813</v>
      </c>
      <c r="D57" s="481" t="s">
        <v>318</v>
      </c>
      <c r="E57" s="481" t="s">
        <v>871</v>
      </c>
      <c r="F57" s="482" t="s">
        <v>718</v>
      </c>
      <c r="G57" s="482" t="s">
        <v>718</v>
      </c>
      <c r="H57" s="482" t="s">
        <v>718</v>
      </c>
      <c r="I57" s="482" t="s">
        <v>718</v>
      </c>
      <c r="J57" s="482" t="s">
        <v>718</v>
      </c>
      <c r="K57" s="482" t="s">
        <v>718</v>
      </c>
      <c r="L57" s="482" t="s">
        <v>718</v>
      </c>
      <c r="M57" s="482" t="s">
        <v>718</v>
      </c>
      <c r="N57" s="482" t="s">
        <v>718</v>
      </c>
      <c r="O57" s="482" t="s">
        <v>718</v>
      </c>
      <c r="P57" s="482" t="s">
        <v>718</v>
      </c>
      <c r="Q57" s="482" t="s">
        <v>718</v>
      </c>
      <c r="R57" s="482" t="s">
        <v>718</v>
      </c>
      <c r="S57" s="482" t="s">
        <v>718</v>
      </c>
      <c r="T57" s="482" t="s">
        <v>718</v>
      </c>
    </row>
    <row r="58" spans="1:20" ht="15" customHeight="1" x14ac:dyDescent="0.35">
      <c r="A58" s="502">
        <v>44469</v>
      </c>
      <c r="B58" s="481" t="s">
        <v>295</v>
      </c>
      <c r="C58" s="481" t="s">
        <v>813</v>
      </c>
      <c r="D58" s="481" t="s">
        <v>319</v>
      </c>
      <c r="E58" s="481" t="s">
        <v>871</v>
      </c>
      <c r="F58" s="482" t="s">
        <v>718</v>
      </c>
      <c r="G58" s="482" t="s">
        <v>718</v>
      </c>
      <c r="H58" s="482" t="s">
        <v>718</v>
      </c>
      <c r="I58" s="482" t="s">
        <v>718</v>
      </c>
      <c r="J58" s="482" t="s">
        <v>718</v>
      </c>
      <c r="K58" s="482" t="s">
        <v>718</v>
      </c>
      <c r="L58" s="482" t="s">
        <v>718</v>
      </c>
      <c r="M58" s="482" t="s">
        <v>718</v>
      </c>
      <c r="N58" s="482" t="s">
        <v>718</v>
      </c>
      <c r="O58" s="482" t="s">
        <v>718</v>
      </c>
      <c r="P58" s="482" t="s">
        <v>718</v>
      </c>
      <c r="Q58" s="482" t="s">
        <v>718</v>
      </c>
      <c r="R58" s="482" t="s">
        <v>718</v>
      </c>
      <c r="S58" s="482" t="s">
        <v>718</v>
      </c>
      <c r="T58" s="482" t="s">
        <v>718</v>
      </c>
    </row>
    <row r="59" spans="1:20" ht="15" customHeight="1" x14ac:dyDescent="0.35">
      <c r="A59" s="502">
        <v>44469</v>
      </c>
      <c r="B59" s="481" t="s">
        <v>295</v>
      </c>
      <c r="C59" s="481" t="s">
        <v>813</v>
      </c>
      <c r="D59" s="481" t="s">
        <v>320</v>
      </c>
      <c r="E59" s="481" t="s">
        <v>871</v>
      </c>
      <c r="F59" s="482" t="s">
        <v>718</v>
      </c>
      <c r="G59" s="482" t="s">
        <v>718</v>
      </c>
      <c r="H59" s="482" t="s">
        <v>718</v>
      </c>
      <c r="I59" s="482" t="s">
        <v>718</v>
      </c>
      <c r="J59" s="482" t="s">
        <v>718</v>
      </c>
      <c r="K59" s="482" t="s">
        <v>718</v>
      </c>
      <c r="L59" s="482" t="s">
        <v>718</v>
      </c>
      <c r="M59" s="482" t="s">
        <v>718</v>
      </c>
      <c r="N59" s="482" t="s">
        <v>718</v>
      </c>
      <c r="O59" s="482" t="s">
        <v>718</v>
      </c>
      <c r="P59" s="482" t="s">
        <v>718</v>
      </c>
      <c r="Q59" s="482" t="s">
        <v>718</v>
      </c>
      <c r="R59" s="482" t="s">
        <v>718</v>
      </c>
      <c r="S59" s="482" t="s">
        <v>718</v>
      </c>
      <c r="T59" s="482" t="s">
        <v>718</v>
      </c>
    </row>
    <row r="60" spans="1:20" ht="15" customHeight="1" x14ac:dyDescent="0.35">
      <c r="A60" s="502">
        <v>44469</v>
      </c>
      <c r="B60" s="481" t="s">
        <v>295</v>
      </c>
      <c r="C60" s="481" t="s">
        <v>813</v>
      </c>
      <c r="D60" s="481" t="s">
        <v>321</v>
      </c>
      <c r="E60" s="481" t="s">
        <v>871</v>
      </c>
      <c r="F60" s="482" t="s">
        <v>718</v>
      </c>
      <c r="G60" s="482" t="s">
        <v>718</v>
      </c>
      <c r="H60" s="482" t="s">
        <v>718</v>
      </c>
      <c r="I60" s="482" t="s">
        <v>718</v>
      </c>
      <c r="J60" s="482" t="s">
        <v>718</v>
      </c>
      <c r="K60" s="482" t="s">
        <v>718</v>
      </c>
      <c r="L60" s="482" t="s">
        <v>718</v>
      </c>
      <c r="M60" s="482" t="s">
        <v>718</v>
      </c>
      <c r="N60" s="482" t="s">
        <v>718</v>
      </c>
      <c r="O60" s="482" t="s">
        <v>718</v>
      </c>
      <c r="P60" s="482" t="s">
        <v>718</v>
      </c>
      <c r="Q60" s="482" t="s">
        <v>718</v>
      </c>
      <c r="R60" s="482" t="s">
        <v>718</v>
      </c>
      <c r="S60" s="482" t="s">
        <v>718</v>
      </c>
      <c r="T60" s="482" t="s">
        <v>718</v>
      </c>
    </row>
    <row r="61" spans="1:20" ht="15" customHeight="1" x14ac:dyDescent="0.35">
      <c r="A61" s="502">
        <v>44469</v>
      </c>
      <c r="B61" s="481" t="s">
        <v>295</v>
      </c>
      <c r="C61" s="481" t="s">
        <v>813</v>
      </c>
      <c r="D61" s="481" t="s">
        <v>322</v>
      </c>
      <c r="E61" s="481" t="s">
        <v>871</v>
      </c>
      <c r="F61" s="482" t="s">
        <v>718</v>
      </c>
      <c r="G61" s="482" t="s">
        <v>718</v>
      </c>
      <c r="H61" s="482" t="s">
        <v>718</v>
      </c>
      <c r="I61" s="482" t="s">
        <v>718</v>
      </c>
      <c r="J61" s="482" t="s">
        <v>718</v>
      </c>
      <c r="K61" s="482" t="s">
        <v>718</v>
      </c>
      <c r="L61" s="482" t="s">
        <v>718</v>
      </c>
      <c r="M61" s="482" t="s">
        <v>718</v>
      </c>
      <c r="N61" s="482" t="s">
        <v>718</v>
      </c>
      <c r="O61" s="482" t="s">
        <v>718</v>
      </c>
      <c r="P61" s="482" t="s">
        <v>718</v>
      </c>
      <c r="Q61" s="482" t="s">
        <v>718</v>
      </c>
      <c r="R61" s="482" t="s">
        <v>718</v>
      </c>
      <c r="S61" s="482" t="s">
        <v>718</v>
      </c>
      <c r="T61" s="482" t="s">
        <v>718</v>
      </c>
    </row>
    <row r="62" spans="1:20" ht="15" customHeight="1" x14ac:dyDescent="0.35">
      <c r="A62" s="299">
        <v>44561</v>
      </c>
      <c r="B62" s="267" t="s">
        <v>295</v>
      </c>
      <c r="C62" s="267" t="s">
        <v>813</v>
      </c>
      <c r="D62" s="267" t="s">
        <v>317</v>
      </c>
      <c r="E62" s="267" t="s">
        <v>871</v>
      </c>
      <c r="F62" s="416" t="s">
        <v>718</v>
      </c>
      <c r="G62" s="416" t="s">
        <v>718</v>
      </c>
      <c r="H62" s="416" t="s">
        <v>718</v>
      </c>
      <c r="I62" s="416" t="s">
        <v>718</v>
      </c>
      <c r="J62" s="416" t="s">
        <v>718</v>
      </c>
      <c r="K62" s="416" t="s">
        <v>718</v>
      </c>
      <c r="L62" s="416" t="s">
        <v>718</v>
      </c>
      <c r="M62" s="416" t="s">
        <v>718</v>
      </c>
      <c r="N62" s="416" t="s">
        <v>718</v>
      </c>
      <c r="O62" s="416" t="s">
        <v>718</v>
      </c>
      <c r="P62" s="416" t="s">
        <v>718</v>
      </c>
      <c r="Q62" s="416" t="s">
        <v>718</v>
      </c>
      <c r="R62" s="416" t="s">
        <v>718</v>
      </c>
      <c r="S62" s="416" t="s">
        <v>718</v>
      </c>
      <c r="T62" s="416" t="s">
        <v>718</v>
      </c>
    </row>
    <row r="63" spans="1:20" ht="15" customHeight="1" x14ac:dyDescent="0.35">
      <c r="A63" s="299">
        <v>44561</v>
      </c>
      <c r="B63" s="267" t="s">
        <v>295</v>
      </c>
      <c r="C63" s="267" t="s">
        <v>813</v>
      </c>
      <c r="D63" s="267" t="s">
        <v>318</v>
      </c>
      <c r="E63" s="267" t="s">
        <v>871</v>
      </c>
      <c r="F63" s="416" t="s">
        <v>718</v>
      </c>
      <c r="G63" s="416" t="s">
        <v>718</v>
      </c>
      <c r="H63" s="416" t="s">
        <v>718</v>
      </c>
      <c r="I63" s="416" t="s">
        <v>718</v>
      </c>
      <c r="J63" s="416" t="s">
        <v>718</v>
      </c>
      <c r="K63" s="416" t="s">
        <v>718</v>
      </c>
      <c r="L63" s="416" t="s">
        <v>718</v>
      </c>
      <c r="M63" s="416" t="s">
        <v>718</v>
      </c>
      <c r="N63" s="416" t="s">
        <v>718</v>
      </c>
      <c r="O63" s="416" t="s">
        <v>718</v>
      </c>
      <c r="P63" s="416" t="s">
        <v>718</v>
      </c>
      <c r="Q63" s="416" t="s">
        <v>718</v>
      </c>
      <c r="R63" s="416" t="s">
        <v>718</v>
      </c>
      <c r="S63" s="416" t="s">
        <v>718</v>
      </c>
      <c r="T63" s="416" t="s">
        <v>718</v>
      </c>
    </row>
    <row r="64" spans="1:20" ht="15" customHeight="1" x14ac:dyDescent="0.35">
      <c r="A64" s="299">
        <v>44561</v>
      </c>
      <c r="B64" s="267" t="s">
        <v>295</v>
      </c>
      <c r="C64" s="267" t="s">
        <v>813</v>
      </c>
      <c r="D64" s="267" t="s">
        <v>319</v>
      </c>
      <c r="E64" s="267" t="s">
        <v>871</v>
      </c>
      <c r="F64" s="416" t="s">
        <v>718</v>
      </c>
      <c r="G64" s="416" t="s">
        <v>718</v>
      </c>
      <c r="H64" s="416" t="s">
        <v>718</v>
      </c>
      <c r="I64" s="416" t="s">
        <v>718</v>
      </c>
      <c r="J64" s="416" t="s">
        <v>718</v>
      </c>
      <c r="K64" s="416" t="s">
        <v>718</v>
      </c>
      <c r="L64" s="416" t="s">
        <v>718</v>
      </c>
      <c r="M64" s="416" t="s">
        <v>718</v>
      </c>
      <c r="N64" s="416" t="s">
        <v>718</v>
      </c>
      <c r="O64" s="416" t="s">
        <v>718</v>
      </c>
      <c r="P64" s="416" t="s">
        <v>718</v>
      </c>
      <c r="Q64" s="416" t="s">
        <v>718</v>
      </c>
      <c r="R64" s="416" t="s">
        <v>718</v>
      </c>
      <c r="S64" s="416" t="s">
        <v>718</v>
      </c>
      <c r="T64" s="416" t="s">
        <v>718</v>
      </c>
    </row>
    <row r="65" spans="1:20" ht="15" customHeight="1" x14ac:dyDescent="0.35">
      <c r="A65" s="299">
        <v>44561</v>
      </c>
      <c r="B65" s="267" t="s">
        <v>295</v>
      </c>
      <c r="C65" s="267" t="s">
        <v>813</v>
      </c>
      <c r="D65" s="267" t="s">
        <v>320</v>
      </c>
      <c r="E65" s="267" t="s">
        <v>871</v>
      </c>
      <c r="F65" s="416" t="s">
        <v>718</v>
      </c>
      <c r="G65" s="416" t="s">
        <v>718</v>
      </c>
      <c r="H65" s="416" t="s">
        <v>718</v>
      </c>
      <c r="I65" s="416" t="s">
        <v>718</v>
      </c>
      <c r="J65" s="416" t="s">
        <v>718</v>
      </c>
      <c r="K65" s="416" t="s">
        <v>718</v>
      </c>
      <c r="L65" s="416" t="s">
        <v>718</v>
      </c>
      <c r="M65" s="416" t="s">
        <v>718</v>
      </c>
      <c r="N65" s="416" t="s">
        <v>718</v>
      </c>
      <c r="O65" s="416" t="s">
        <v>718</v>
      </c>
      <c r="P65" s="416" t="s">
        <v>718</v>
      </c>
      <c r="Q65" s="416" t="s">
        <v>718</v>
      </c>
      <c r="R65" s="416" t="s">
        <v>718</v>
      </c>
      <c r="S65" s="416" t="s">
        <v>718</v>
      </c>
      <c r="T65" s="416" t="s">
        <v>718</v>
      </c>
    </row>
    <row r="66" spans="1:20" ht="15" customHeight="1" x14ac:dyDescent="0.35">
      <c r="A66" s="299">
        <v>44561</v>
      </c>
      <c r="B66" s="267" t="s">
        <v>295</v>
      </c>
      <c r="C66" s="267" t="s">
        <v>813</v>
      </c>
      <c r="D66" s="267" t="s">
        <v>321</v>
      </c>
      <c r="E66" s="267" t="s">
        <v>871</v>
      </c>
      <c r="F66" s="416" t="s">
        <v>718</v>
      </c>
      <c r="G66" s="416" t="s">
        <v>718</v>
      </c>
      <c r="H66" s="416" t="s">
        <v>718</v>
      </c>
      <c r="I66" s="416" t="s">
        <v>718</v>
      </c>
      <c r="J66" s="416" t="s">
        <v>718</v>
      </c>
      <c r="K66" s="416" t="s">
        <v>718</v>
      </c>
      <c r="L66" s="416" t="s">
        <v>718</v>
      </c>
      <c r="M66" s="416" t="s">
        <v>718</v>
      </c>
      <c r="N66" s="416" t="s">
        <v>718</v>
      </c>
      <c r="O66" s="416" t="s">
        <v>718</v>
      </c>
      <c r="P66" s="416" t="s">
        <v>718</v>
      </c>
      <c r="Q66" s="416" t="s">
        <v>718</v>
      </c>
      <c r="R66" s="416" t="s">
        <v>718</v>
      </c>
      <c r="S66" s="416" t="s">
        <v>718</v>
      </c>
      <c r="T66" s="416" t="s">
        <v>718</v>
      </c>
    </row>
    <row r="67" spans="1:20" ht="15" customHeight="1" x14ac:dyDescent="0.35">
      <c r="A67" s="299">
        <v>44561</v>
      </c>
      <c r="B67" s="267" t="s">
        <v>295</v>
      </c>
      <c r="C67" s="267" t="s">
        <v>813</v>
      </c>
      <c r="D67" s="267" t="s">
        <v>322</v>
      </c>
      <c r="E67" s="267" t="s">
        <v>871</v>
      </c>
      <c r="F67" s="416" t="s">
        <v>718</v>
      </c>
      <c r="G67" s="416" t="s">
        <v>718</v>
      </c>
      <c r="H67" s="416" t="s">
        <v>718</v>
      </c>
      <c r="I67" s="416" t="s">
        <v>718</v>
      </c>
      <c r="J67" s="416" t="s">
        <v>718</v>
      </c>
      <c r="K67" s="416" t="s">
        <v>718</v>
      </c>
      <c r="L67" s="416" t="s">
        <v>718</v>
      </c>
      <c r="M67" s="416" t="s">
        <v>718</v>
      </c>
      <c r="N67" s="416" t="s">
        <v>718</v>
      </c>
      <c r="O67" s="416" t="s">
        <v>718</v>
      </c>
      <c r="P67" s="416" t="s">
        <v>718</v>
      </c>
      <c r="Q67" s="416" t="s">
        <v>718</v>
      </c>
      <c r="R67" s="416" t="s">
        <v>718</v>
      </c>
      <c r="S67" s="416" t="s">
        <v>718</v>
      </c>
      <c r="T67" s="416" t="s">
        <v>718</v>
      </c>
    </row>
    <row r="68" spans="1:20" ht="15" customHeight="1" x14ac:dyDescent="0.35">
      <c r="A68" s="502">
        <v>44651</v>
      </c>
      <c r="B68" s="481" t="s">
        <v>295</v>
      </c>
      <c r="C68" s="481" t="s">
        <v>813</v>
      </c>
      <c r="D68" s="481" t="s">
        <v>317</v>
      </c>
      <c r="E68" s="481" t="s">
        <v>871</v>
      </c>
      <c r="F68" s="483" t="s">
        <v>287</v>
      </c>
      <c r="G68" s="483" t="s">
        <v>287</v>
      </c>
      <c r="H68" s="483" t="s">
        <v>287</v>
      </c>
      <c r="I68" s="484">
        <v>252631880.46000001</v>
      </c>
      <c r="J68" s="483" t="s">
        <v>287</v>
      </c>
      <c r="K68" s="483" t="s">
        <v>287</v>
      </c>
      <c r="L68" s="483" t="s">
        <v>287</v>
      </c>
      <c r="M68" s="483" t="s">
        <v>287</v>
      </c>
      <c r="N68" s="483" t="s">
        <v>287</v>
      </c>
      <c r="O68" s="483" t="s">
        <v>287</v>
      </c>
      <c r="P68" s="483" t="s">
        <v>287</v>
      </c>
      <c r="Q68" s="483" t="s">
        <v>287</v>
      </c>
      <c r="R68" s="483" t="s">
        <v>287</v>
      </c>
      <c r="S68" s="483" t="s">
        <v>287</v>
      </c>
      <c r="T68" s="483" t="s">
        <v>287</v>
      </c>
    </row>
    <row r="69" spans="1:20" ht="15" customHeight="1" x14ac:dyDescent="0.35">
      <c r="A69" s="502">
        <v>44651</v>
      </c>
      <c r="B69" s="481" t="s">
        <v>295</v>
      </c>
      <c r="C69" s="481" t="s">
        <v>813</v>
      </c>
      <c r="D69" s="481" t="s">
        <v>318</v>
      </c>
      <c r="E69" s="481" t="s">
        <v>871</v>
      </c>
      <c r="F69" s="483" t="s">
        <v>287</v>
      </c>
      <c r="G69" s="483" t="s">
        <v>287</v>
      </c>
      <c r="H69" s="483" t="s">
        <v>287</v>
      </c>
      <c r="I69" s="484">
        <v>252631880.46000001</v>
      </c>
      <c r="J69" s="483" t="s">
        <v>287</v>
      </c>
      <c r="K69" s="483" t="s">
        <v>287</v>
      </c>
      <c r="L69" s="483" t="s">
        <v>287</v>
      </c>
      <c r="M69" s="483" t="s">
        <v>287</v>
      </c>
      <c r="N69" s="483" t="s">
        <v>287</v>
      </c>
      <c r="O69" s="483" t="s">
        <v>287</v>
      </c>
      <c r="P69" s="483" t="s">
        <v>287</v>
      </c>
      <c r="Q69" s="483" t="s">
        <v>287</v>
      </c>
      <c r="R69" s="483" t="s">
        <v>287</v>
      </c>
      <c r="S69" s="483" t="s">
        <v>287</v>
      </c>
      <c r="T69" s="483" t="s">
        <v>287</v>
      </c>
    </row>
    <row r="70" spans="1:20" ht="15" customHeight="1" x14ac:dyDescent="0.35">
      <c r="A70" s="502">
        <v>44651</v>
      </c>
      <c r="B70" s="481" t="s">
        <v>295</v>
      </c>
      <c r="C70" s="481" t="s">
        <v>813</v>
      </c>
      <c r="D70" s="481" t="s">
        <v>319</v>
      </c>
      <c r="E70" s="481" t="s">
        <v>871</v>
      </c>
      <c r="F70" s="483" t="s">
        <v>287</v>
      </c>
      <c r="G70" s="483" t="s">
        <v>287</v>
      </c>
      <c r="H70" s="483" t="s">
        <v>287</v>
      </c>
      <c r="I70" s="484">
        <v>4271001289.8099999</v>
      </c>
      <c r="J70" s="483" t="s">
        <v>287</v>
      </c>
      <c r="K70" s="483" t="s">
        <v>287</v>
      </c>
      <c r="L70" s="483" t="s">
        <v>287</v>
      </c>
      <c r="M70" s="483" t="s">
        <v>287</v>
      </c>
      <c r="N70" s="483" t="s">
        <v>287</v>
      </c>
      <c r="O70" s="483" t="s">
        <v>287</v>
      </c>
      <c r="P70" s="483" t="s">
        <v>287</v>
      </c>
      <c r="Q70" s="483" t="s">
        <v>287</v>
      </c>
      <c r="R70" s="483" t="s">
        <v>287</v>
      </c>
      <c r="S70" s="483" t="s">
        <v>287</v>
      </c>
      <c r="T70" s="483" t="s">
        <v>287</v>
      </c>
    </row>
    <row r="71" spans="1:20" ht="15" customHeight="1" x14ac:dyDescent="0.35">
      <c r="A71" s="502">
        <v>44651</v>
      </c>
      <c r="B71" s="481" t="s">
        <v>295</v>
      </c>
      <c r="C71" s="481" t="s">
        <v>813</v>
      </c>
      <c r="D71" s="481" t="s">
        <v>320</v>
      </c>
      <c r="E71" s="481" t="s">
        <v>871</v>
      </c>
      <c r="F71" s="483" t="s">
        <v>287</v>
      </c>
      <c r="G71" s="483" t="s">
        <v>287</v>
      </c>
      <c r="H71" s="483" t="s">
        <v>287</v>
      </c>
      <c r="I71" s="484">
        <v>4271001289.8099999</v>
      </c>
      <c r="J71" s="483" t="s">
        <v>287</v>
      </c>
      <c r="K71" s="483" t="s">
        <v>287</v>
      </c>
      <c r="L71" s="483" t="s">
        <v>287</v>
      </c>
      <c r="M71" s="483" t="s">
        <v>287</v>
      </c>
      <c r="N71" s="483" t="s">
        <v>287</v>
      </c>
      <c r="O71" s="483" t="s">
        <v>287</v>
      </c>
      <c r="P71" s="483" t="s">
        <v>287</v>
      </c>
      <c r="Q71" s="483" t="s">
        <v>287</v>
      </c>
      <c r="R71" s="483" t="s">
        <v>287</v>
      </c>
      <c r="S71" s="483" t="s">
        <v>287</v>
      </c>
      <c r="T71" s="483" t="s">
        <v>287</v>
      </c>
    </row>
    <row r="72" spans="1:20" ht="15" customHeight="1" x14ac:dyDescent="0.35">
      <c r="A72" s="502">
        <v>44651</v>
      </c>
      <c r="B72" s="481" t="s">
        <v>295</v>
      </c>
      <c r="C72" s="481" t="s">
        <v>813</v>
      </c>
      <c r="D72" s="481" t="s">
        <v>321</v>
      </c>
      <c r="E72" s="481" t="s">
        <v>871</v>
      </c>
      <c r="F72" s="483" t="s">
        <v>287</v>
      </c>
      <c r="G72" s="483" t="s">
        <v>287</v>
      </c>
      <c r="H72" s="483" t="s">
        <v>287</v>
      </c>
      <c r="I72" s="484">
        <v>4523633170.2699995</v>
      </c>
      <c r="J72" s="483" t="s">
        <v>287</v>
      </c>
      <c r="K72" s="483" t="s">
        <v>287</v>
      </c>
      <c r="L72" s="483" t="s">
        <v>287</v>
      </c>
      <c r="M72" s="483" t="s">
        <v>287</v>
      </c>
      <c r="N72" s="483" t="s">
        <v>287</v>
      </c>
      <c r="O72" s="483" t="s">
        <v>287</v>
      </c>
      <c r="P72" s="483" t="s">
        <v>287</v>
      </c>
      <c r="Q72" s="483" t="s">
        <v>287</v>
      </c>
      <c r="R72" s="483" t="s">
        <v>287</v>
      </c>
      <c r="S72" s="483" t="s">
        <v>287</v>
      </c>
      <c r="T72" s="483" t="s">
        <v>287</v>
      </c>
    </row>
    <row r="73" spans="1:20" ht="15" customHeight="1" x14ac:dyDescent="0.35">
      <c r="A73" s="502">
        <v>44651</v>
      </c>
      <c r="B73" s="481" t="s">
        <v>295</v>
      </c>
      <c r="C73" s="481" t="s">
        <v>813</v>
      </c>
      <c r="D73" s="481" t="s">
        <v>322</v>
      </c>
      <c r="E73" s="481" t="s">
        <v>871</v>
      </c>
      <c r="F73" s="483" t="s">
        <v>287</v>
      </c>
      <c r="G73" s="483" t="s">
        <v>287</v>
      </c>
      <c r="H73" s="483" t="s">
        <v>287</v>
      </c>
      <c r="I73" s="484">
        <v>4523633170.2699995</v>
      </c>
      <c r="J73" s="483" t="s">
        <v>287</v>
      </c>
      <c r="K73" s="483" t="s">
        <v>287</v>
      </c>
      <c r="L73" s="483" t="s">
        <v>287</v>
      </c>
      <c r="M73" s="483" t="s">
        <v>287</v>
      </c>
      <c r="N73" s="483" t="s">
        <v>287</v>
      </c>
      <c r="O73" s="483" t="s">
        <v>287</v>
      </c>
      <c r="P73" s="483" t="s">
        <v>287</v>
      </c>
      <c r="Q73" s="483" t="s">
        <v>287</v>
      </c>
      <c r="R73" s="483" t="s">
        <v>287</v>
      </c>
      <c r="S73" s="483" t="s">
        <v>287</v>
      </c>
      <c r="T73" s="483" t="s">
        <v>287</v>
      </c>
    </row>
    <row r="74" spans="1:20" ht="15" customHeight="1" x14ac:dyDescent="0.35">
      <c r="A74" s="299">
        <v>44742</v>
      </c>
      <c r="B74" s="267" t="s">
        <v>295</v>
      </c>
      <c r="C74" s="267" t="s">
        <v>813</v>
      </c>
      <c r="D74" s="267" t="s">
        <v>317</v>
      </c>
      <c r="E74" s="267" t="s">
        <v>871</v>
      </c>
      <c r="F74" s="420" t="s">
        <v>287</v>
      </c>
      <c r="G74" s="420" t="s">
        <v>287</v>
      </c>
      <c r="H74" s="420" t="s">
        <v>287</v>
      </c>
      <c r="I74" s="475">
        <v>203296265.50999999</v>
      </c>
      <c r="J74" s="420" t="s">
        <v>287</v>
      </c>
      <c r="K74" s="420" t="s">
        <v>287</v>
      </c>
      <c r="L74" s="420" t="s">
        <v>287</v>
      </c>
      <c r="M74" s="420" t="s">
        <v>287</v>
      </c>
      <c r="N74" s="420" t="s">
        <v>287</v>
      </c>
      <c r="O74" s="420" t="s">
        <v>287</v>
      </c>
      <c r="P74" s="420" t="s">
        <v>287</v>
      </c>
      <c r="Q74" s="420" t="s">
        <v>287</v>
      </c>
      <c r="R74" s="420" t="s">
        <v>287</v>
      </c>
      <c r="S74" s="420" t="s">
        <v>287</v>
      </c>
      <c r="T74" s="420" t="s">
        <v>287</v>
      </c>
    </row>
    <row r="75" spans="1:20" ht="15" customHeight="1" x14ac:dyDescent="0.35">
      <c r="A75" s="299">
        <v>44742</v>
      </c>
      <c r="B75" s="267" t="s">
        <v>295</v>
      </c>
      <c r="C75" s="267" t="s">
        <v>813</v>
      </c>
      <c r="D75" s="267" t="s">
        <v>318</v>
      </c>
      <c r="E75" s="267" t="s">
        <v>871</v>
      </c>
      <c r="F75" s="420" t="s">
        <v>287</v>
      </c>
      <c r="G75" s="420" t="s">
        <v>287</v>
      </c>
      <c r="H75" s="420" t="s">
        <v>287</v>
      </c>
      <c r="I75" s="475">
        <v>203296265.50999999</v>
      </c>
      <c r="J75" s="420" t="s">
        <v>287</v>
      </c>
      <c r="K75" s="420" t="s">
        <v>287</v>
      </c>
      <c r="L75" s="420" t="s">
        <v>287</v>
      </c>
      <c r="M75" s="420" t="s">
        <v>287</v>
      </c>
      <c r="N75" s="420" t="s">
        <v>287</v>
      </c>
      <c r="O75" s="420" t="s">
        <v>287</v>
      </c>
      <c r="P75" s="420" t="s">
        <v>287</v>
      </c>
      <c r="Q75" s="420" t="s">
        <v>287</v>
      </c>
      <c r="R75" s="420" t="s">
        <v>287</v>
      </c>
      <c r="S75" s="420" t="s">
        <v>287</v>
      </c>
      <c r="T75" s="420" t="s">
        <v>287</v>
      </c>
    </row>
    <row r="76" spans="1:20" ht="15" customHeight="1" x14ac:dyDescent="0.35">
      <c r="A76" s="299">
        <v>44742</v>
      </c>
      <c r="B76" s="267" t="s">
        <v>295</v>
      </c>
      <c r="C76" s="267" t="s">
        <v>813</v>
      </c>
      <c r="D76" s="267" t="s">
        <v>319</v>
      </c>
      <c r="E76" s="267" t="s">
        <v>871</v>
      </c>
      <c r="F76" s="420" t="s">
        <v>287</v>
      </c>
      <c r="G76" s="420" t="s">
        <v>287</v>
      </c>
      <c r="H76" s="420" t="s">
        <v>287</v>
      </c>
      <c r="I76" s="475">
        <v>3801203199.48</v>
      </c>
      <c r="J76" s="420" t="s">
        <v>287</v>
      </c>
      <c r="K76" s="420" t="s">
        <v>287</v>
      </c>
      <c r="L76" s="420" t="s">
        <v>287</v>
      </c>
      <c r="M76" s="420" t="s">
        <v>287</v>
      </c>
      <c r="N76" s="420" t="s">
        <v>287</v>
      </c>
      <c r="O76" s="420" t="s">
        <v>287</v>
      </c>
      <c r="P76" s="420" t="s">
        <v>287</v>
      </c>
      <c r="Q76" s="420" t="s">
        <v>287</v>
      </c>
      <c r="R76" s="420" t="s">
        <v>287</v>
      </c>
      <c r="S76" s="420" t="s">
        <v>287</v>
      </c>
      <c r="T76" s="420" t="s">
        <v>287</v>
      </c>
    </row>
    <row r="77" spans="1:20" ht="15" customHeight="1" x14ac:dyDescent="0.35">
      <c r="A77" s="299">
        <v>44742</v>
      </c>
      <c r="B77" s="267" t="s">
        <v>295</v>
      </c>
      <c r="C77" s="267" t="s">
        <v>813</v>
      </c>
      <c r="D77" s="267" t="s">
        <v>320</v>
      </c>
      <c r="E77" s="267" t="s">
        <v>871</v>
      </c>
      <c r="F77" s="420" t="s">
        <v>287</v>
      </c>
      <c r="G77" s="420" t="s">
        <v>287</v>
      </c>
      <c r="H77" s="420" t="s">
        <v>287</v>
      </c>
      <c r="I77" s="475">
        <v>3801203199.48</v>
      </c>
      <c r="J77" s="420" t="s">
        <v>287</v>
      </c>
      <c r="K77" s="420" t="s">
        <v>287</v>
      </c>
      <c r="L77" s="420" t="s">
        <v>287</v>
      </c>
      <c r="M77" s="420" t="s">
        <v>287</v>
      </c>
      <c r="N77" s="420" t="s">
        <v>287</v>
      </c>
      <c r="O77" s="420" t="s">
        <v>287</v>
      </c>
      <c r="P77" s="420" t="s">
        <v>287</v>
      </c>
      <c r="Q77" s="420" t="s">
        <v>287</v>
      </c>
      <c r="R77" s="420" t="s">
        <v>287</v>
      </c>
      <c r="S77" s="420" t="s">
        <v>287</v>
      </c>
      <c r="T77" s="420" t="s">
        <v>287</v>
      </c>
    </row>
    <row r="78" spans="1:20" ht="15" customHeight="1" x14ac:dyDescent="0.35">
      <c r="A78" s="299">
        <v>44742</v>
      </c>
      <c r="B78" s="267" t="s">
        <v>295</v>
      </c>
      <c r="C78" s="267" t="s">
        <v>813</v>
      </c>
      <c r="D78" s="267" t="s">
        <v>321</v>
      </c>
      <c r="E78" s="267" t="s">
        <v>871</v>
      </c>
      <c r="F78" s="420" t="s">
        <v>287</v>
      </c>
      <c r="G78" s="420" t="s">
        <v>287</v>
      </c>
      <c r="H78" s="420" t="s">
        <v>287</v>
      </c>
      <c r="I78" s="475">
        <v>4004499464.9899998</v>
      </c>
      <c r="J78" s="420" t="s">
        <v>287</v>
      </c>
      <c r="K78" s="420" t="s">
        <v>287</v>
      </c>
      <c r="L78" s="420" t="s">
        <v>287</v>
      </c>
      <c r="M78" s="420" t="s">
        <v>287</v>
      </c>
      <c r="N78" s="420" t="s">
        <v>287</v>
      </c>
      <c r="O78" s="420" t="s">
        <v>287</v>
      </c>
      <c r="P78" s="420" t="s">
        <v>287</v>
      </c>
      <c r="Q78" s="420" t="s">
        <v>287</v>
      </c>
      <c r="R78" s="420" t="s">
        <v>287</v>
      </c>
      <c r="S78" s="420" t="s">
        <v>287</v>
      </c>
      <c r="T78" s="420" t="s">
        <v>287</v>
      </c>
    </row>
    <row r="79" spans="1:20" ht="15" customHeight="1" x14ac:dyDescent="0.35">
      <c r="A79" s="299">
        <v>44742</v>
      </c>
      <c r="B79" s="267" t="s">
        <v>295</v>
      </c>
      <c r="C79" s="267" t="s">
        <v>813</v>
      </c>
      <c r="D79" s="267" t="s">
        <v>322</v>
      </c>
      <c r="E79" s="267" t="s">
        <v>871</v>
      </c>
      <c r="F79" s="420" t="s">
        <v>287</v>
      </c>
      <c r="G79" s="420" t="s">
        <v>287</v>
      </c>
      <c r="H79" s="420" t="s">
        <v>287</v>
      </c>
      <c r="I79" s="475">
        <v>4004499464.9899998</v>
      </c>
      <c r="J79" s="420" t="s">
        <v>287</v>
      </c>
      <c r="K79" s="420" t="s">
        <v>287</v>
      </c>
      <c r="L79" s="420" t="s">
        <v>287</v>
      </c>
      <c r="M79" s="420" t="s">
        <v>287</v>
      </c>
      <c r="N79" s="420" t="s">
        <v>287</v>
      </c>
      <c r="O79" s="420" t="s">
        <v>287</v>
      </c>
      <c r="P79" s="420" t="s">
        <v>287</v>
      </c>
      <c r="Q79" s="420" t="s">
        <v>287</v>
      </c>
      <c r="R79" s="420" t="s">
        <v>287</v>
      </c>
      <c r="S79" s="420" t="s">
        <v>287</v>
      </c>
      <c r="T79" s="420" t="s">
        <v>287</v>
      </c>
    </row>
    <row r="80" spans="1:20" ht="15" customHeight="1" x14ac:dyDescent="0.35">
      <c r="A80" s="502">
        <v>44834</v>
      </c>
      <c r="B80" s="481" t="s">
        <v>295</v>
      </c>
      <c r="C80" s="481" t="s">
        <v>813</v>
      </c>
      <c r="D80" s="481" t="s">
        <v>317</v>
      </c>
      <c r="E80" s="481" t="s">
        <v>871</v>
      </c>
      <c r="F80" s="483" t="s">
        <v>287</v>
      </c>
      <c r="G80" s="483" t="s">
        <v>287</v>
      </c>
      <c r="H80" s="483" t="s">
        <v>287</v>
      </c>
      <c r="I80" s="484">
        <v>170647267.84999999</v>
      </c>
      <c r="J80" s="483" t="s">
        <v>287</v>
      </c>
      <c r="K80" s="483" t="s">
        <v>287</v>
      </c>
      <c r="L80" s="483" t="s">
        <v>287</v>
      </c>
      <c r="M80" s="483" t="s">
        <v>287</v>
      </c>
      <c r="N80" s="483" t="s">
        <v>287</v>
      </c>
      <c r="O80" s="483" t="s">
        <v>287</v>
      </c>
      <c r="P80" s="483" t="s">
        <v>287</v>
      </c>
      <c r="Q80" s="483" t="s">
        <v>287</v>
      </c>
      <c r="R80" s="483" t="s">
        <v>287</v>
      </c>
      <c r="S80" s="483" t="s">
        <v>287</v>
      </c>
      <c r="T80" s="483" t="s">
        <v>287</v>
      </c>
    </row>
    <row r="81" spans="1:20" ht="15" customHeight="1" x14ac:dyDescent="0.35">
      <c r="A81" s="502">
        <v>44834</v>
      </c>
      <c r="B81" s="481" t="s">
        <v>295</v>
      </c>
      <c r="C81" s="481" t="s">
        <v>813</v>
      </c>
      <c r="D81" s="481" t="s">
        <v>318</v>
      </c>
      <c r="E81" s="481" t="s">
        <v>871</v>
      </c>
      <c r="F81" s="483" t="s">
        <v>287</v>
      </c>
      <c r="G81" s="483" t="s">
        <v>287</v>
      </c>
      <c r="H81" s="483" t="s">
        <v>287</v>
      </c>
      <c r="I81" s="484">
        <v>170647267.84999999</v>
      </c>
      <c r="J81" s="483" t="s">
        <v>287</v>
      </c>
      <c r="K81" s="483" t="s">
        <v>287</v>
      </c>
      <c r="L81" s="483" t="s">
        <v>287</v>
      </c>
      <c r="M81" s="483" t="s">
        <v>287</v>
      </c>
      <c r="N81" s="483" t="s">
        <v>287</v>
      </c>
      <c r="O81" s="483" t="s">
        <v>287</v>
      </c>
      <c r="P81" s="483" t="s">
        <v>287</v>
      </c>
      <c r="Q81" s="483" t="s">
        <v>287</v>
      </c>
      <c r="R81" s="483" t="s">
        <v>287</v>
      </c>
      <c r="S81" s="483" t="s">
        <v>287</v>
      </c>
      <c r="T81" s="483" t="s">
        <v>287</v>
      </c>
    </row>
    <row r="82" spans="1:20" ht="15" customHeight="1" x14ac:dyDescent="0.35">
      <c r="A82" s="502">
        <v>44834</v>
      </c>
      <c r="B82" s="481" t="s">
        <v>295</v>
      </c>
      <c r="C82" s="481" t="s">
        <v>813</v>
      </c>
      <c r="D82" s="481" t="s">
        <v>319</v>
      </c>
      <c r="E82" s="481" t="s">
        <v>871</v>
      </c>
      <c r="F82" s="483" t="s">
        <v>287</v>
      </c>
      <c r="G82" s="483" t="s">
        <v>287</v>
      </c>
      <c r="H82" s="483" t="s">
        <v>287</v>
      </c>
      <c r="I82" s="484">
        <v>2355757543.9099998</v>
      </c>
      <c r="J82" s="483" t="s">
        <v>287</v>
      </c>
      <c r="K82" s="483" t="s">
        <v>287</v>
      </c>
      <c r="L82" s="483" t="s">
        <v>287</v>
      </c>
      <c r="M82" s="483" t="s">
        <v>287</v>
      </c>
      <c r="N82" s="483" t="s">
        <v>287</v>
      </c>
      <c r="O82" s="483" t="s">
        <v>287</v>
      </c>
      <c r="P82" s="483" t="s">
        <v>287</v>
      </c>
      <c r="Q82" s="483" t="s">
        <v>287</v>
      </c>
      <c r="R82" s="483" t="s">
        <v>287</v>
      </c>
      <c r="S82" s="483" t="s">
        <v>287</v>
      </c>
      <c r="T82" s="483" t="s">
        <v>287</v>
      </c>
    </row>
    <row r="83" spans="1:20" ht="15" customHeight="1" x14ac:dyDescent="0.35">
      <c r="A83" s="502">
        <v>44834</v>
      </c>
      <c r="B83" s="481" t="s">
        <v>295</v>
      </c>
      <c r="C83" s="481" t="s">
        <v>813</v>
      </c>
      <c r="D83" s="481" t="s">
        <v>320</v>
      </c>
      <c r="E83" s="481" t="s">
        <v>871</v>
      </c>
      <c r="F83" s="483" t="s">
        <v>287</v>
      </c>
      <c r="G83" s="483" t="s">
        <v>287</v>
      </c>
      <c r="H83" s="483" t="s">
        <v>287</v>
      </c>
      <c r="I83" s="484">
        <v>2355757543.9099998</v>
      </c>
      <c r="J83" s="483" t="s">
        <v>287</v>
      </c>
      <c r="K83" s="483" t="s">
        <v>287</v>
      </c>
      <c r="L83" s="483" t="s">
        <v>287</v>
      </c>
      <c r="M83" s="483" t="s">
        <v>287</v>
      </c>
      <c r="N83" s="483" t="s">
        <v>287</v>
      </c>
      <c r="O83" s="483" t="s">
        <v>287</v>
      </c>
      <c r="P83" s="483" t="s">
        <v>287</v>
      </c>
      <c r="Q83" s="483" t="s">
        <v>287</v>
      </c>
      <c r="R83" s="483" t="s">
        <v>287</v>
      </c>
      <c r="S83" s="483" t="s">
        <v>287</v>
      </c>
      <c r="T83" s="483" t="s">
        <v>287</v>
      </c>
    </row>
    <row r="84" spans="1:20" ht="15" customHeight="1" x14ac:dyDescent="0.35">
      <c r="A84" s="502">
        <v>44834</v>
      </c>
      <c r="B84" s="481" t="s">
        <v>295</v>
      </c>
      <c r="C84" s="481" t="s">
        <v>813</v>
      </c>
      <c r="D84" s="481" t="s">
        <v>321</v>
      </c>
      <c r="E84" s="481" t="s">
        <v>871</v>
      </c>
      <c r="F84" s="483" t="s">
        <v>287</v>
      </c>
      <c r="G84" s="483" t="s">
        <v>287</v>
      </c>
      <c r="H84" s="483" t="s">
        <v>287</v>
      </c>
      <c r="I84" s="484">
        <v>2526404811.7600002</v>
      </c>
      <c r="J84" s="483" t="s">
        <v>287</v>
      </c>
      <c r="K84" s="483" t="s">
        <v>287</v>
      </c>
      <c r="L84" s="483" t="s">
        <v>287</v>
      </c>
      <c r="M84" s="483" t="s">
        <v>287</v>
      </c>
      <c r="N84" s="483" t="s">
        <v>287</v>
      </c>
      <c r="O84" s="483" t="s">
        <v>287</v>
      </c>
      <c r="P84" s="483" t="s">
        <v>287</v>
      </c>
      <c r="Q84" s="483" t="s">
        <v>287</v>
      </c>
      <c r="R84" s="483" t="s">
        <v>287</v>
      </c>
      <c r="S84" s="483" t="s">
        <v>287</v>
      </c>
      <c r="T84" s="483" t="s">
        <v>287</v>
      </c>
    </row>
    <row r="85" spans="1:20" ht="15" customHeight="1" x14ac:dyDescent="0.35">
      <c r="A85" s="502">
        <v>44834</v>
      </c>
      <c r="B85" s="481" t="s">
        <v>295</v>
      </c>
      <c r="C85" s="481" t="s">
        <v>813</v>
      </c>
      <c r="D85" s="481" t="s">
        <v>322</v>
      </c>
      <c r="E85" s="481" t="s">
        <v>871</v>
      </c>
      <c r="F85" s="483" t="s">
        <v>287</v>
      </c>
      <c r="G85" s="483" t="s">
        <v>287</v>
      </c>
      <c r="H85" s="483" t="s">
        <v>287</v>
      </c>
      <c r="I85" s="484">
        <v>2526404811.7600002</v>
      </c>
      <c r="J85" s="483" t="s">
        <v>287</v>
      </c>
      <c r="K85" s="483" t="s">
        <v>287</v>
      </c>
      <c r="L85" s="483" t="s">
        <v>287</v>
      </c>
      <c r="M85" s="483" t="s">
        <v>287</v>
      </c>
      <c r="N85" s="483" t="s">
        <v>287</v>
      </c>
      <c r="O85" s="483" t="s">
        <v>287</v>
      </c>
      <c r="P85" s="483" t="s">
        <v>287</v>
      </c>
      <c r="Q85" s="483" t="s">
        <v>287</v>
      </c>
      <c r="R85" s="483" t="s">
        <v>287</v>
      </c>
      <c r="S85" s="483" t="s">
        <v>287</v>
      </c>
      <c r="T85" s="483" t="s">
        <v>287</v>
      </c>
    </row>
    <row r="86" spans="1:20" ht="15" customHeight="1" x14ac:dyDescent="0.35">
      <c r="A86" s="299">
        <v>44926</v>
      </c>
      <c r="B86" s="267" t="s">
        <v>295</v>
      </c>
      <c r="C86" s="267" t="s">
        <v>813</v>
      </c>
      <c r="D86" s="267" t="s">
        <v>317</v>
      </c>
      <c r="E86" s="267" t="s">
        <v>871</v>
      </c>
      <c r="F86" s="420" t="s">
        <v>287</v>
      </c>
      <c r="G86" s="420" t="s">
        <v>287</v>
      </c>
      <c r="H86" s="420" t="s">
        <v>287</v>
      </c>
      <c r="I86" s="475">
        <v>320927821.82999998</v>
      </c>
      <c r="J86" s="420" t="s">
        <v>287</v>
      </c>
      <c r="K86" s="420" t="s">
        <v>287</v>
      </c>
      <c r="L86" s="420" t="s">
        <v>287</v>
      </c>
      <c r="M86" s="420" t="s">
        <v>287</v>
      </c>
      <c r="N86" s="420" t="s">
        <v>287</v>
      </c>
      <c r="O86" s="420" t="s">
        <v>287</v>
      </c>
      <c r="P86" s="420" t="s">
        <v>287</v>
      </c>
      <c r="Q86" s="420" t="s">
        <v>287</v>
      </c>
      <c r="R86" s="420" t="s">
        <v>287</v>
      </c>
      <c r="S86" s="420" t="s">
        <v>287</v>
      </c>
      <c r="T86" s="420" t="s">
        <v>287</v>
      </c>
    </row>
    <row r="87" spans="1:20" ht="15" customHeight="1" x14ac:dyDescent="0.35">
      <c r="A87" s="299">
        <v>44926</v>
      </c>
      <c r="B87" s="267" t="s">
        <v>295</v>
      </c>
      <c r="C87" s="267" t="s">
        <v>813</v>
      </c>
      <c r="D87" s="267" t="s">
        <v>318</v>
      </c>
      <c r="E87" s="267" t="s">
        <v>871</v>
      </c>
      <c r="F87" s="420" t="s">
        <v>287</v>
      </c>
      <c r="G87" s="420" t="s">
        <v>287</v>
      </c>
      <c r="H87" s="420" t="s">
        <v>287</v>
      </c>
      <c r="I87" s="475">
        <v>320927821.82999998</v>
      </c>
      <c r="J87" s="420" t="s">
        <v>287</v>
      </c>
      <c r="K87" s="420" t="s">
        <v>287</v>
      </c>
      <c r="L87" s="420" t="s">
        <v>287</v>
      </c>
      <c r="M87" s="420" t="s">
        <v>287</v>
      </c>
      <c r="N87" s="420" t="s">
        <v>287</v>
      </c>
      <c r="O87" s="420" t="s">
        <v>287</v>
      </c>
      <c r="P87" s="420" t="s">
        <v>287</v>
      </c>
      <c r="Q87" s="420" t="s">
        <v>287</v>
      </c>
      <c r="R87" s="420" t="s">
        <v>287</v>
      </c>
      <c r="S87" s="420" t="s">
        <v>287</v>
      </c>
      <c r="T87" s="420" t="s">
        <v>287</v>
      </c>
    </row>
    <row r="88" spans="1:20" ht="15" customHeight="1" x14ac:dyDescent="0.35">
      <c r="A88" s="299">
        <v>44926</v>
      </c>
      <c r="B88" s="267" t="s">
        <v>295</v>
      </c>
      <c r="C88" s="267" t="s">
        <v>813</v>
      </c>
      <c r="D88" s="267" t="s">
        <v>319</v>
      </c>
      <c r="E88" s="267" t="s">
        <v>871</v>
      </c>
      <c r="F88" s="420" t="s">
        <v>287</v>
      </c>
      <c r="G88" s="420" t="s">
        <v>287</v>
      </c>
      <c r="H88" s="420" t="s">
        <v>287</v>
      </c>
      <c r="I88" s="475">
        <v>2487405127.0300002</v>
      </c>
      <c r="J88" s="420" t="s">
        <v>287</v>
      </c>
      <c r="K88" s="420" t="s">
        <v>287</v>
      </c>
      <c r="L88" s="420" t="s">
        <v>287</v>
      </c>
      <c r="M88" s="420" t="s">
        <v>287</v>
      </c>
      <c r="N88" s="420" t="s">
        <v>287</v>
      </c>
      <c r="O88" s="420" t="s">
        <v>287</v>
      </c>
      <c r="P88" s="420" t="s">
        <v>287</v>
      </c>
      <c r="Q88" s="420" t="s">
        <v>287</v>
      </c>
      <c r="R88" s="420" t="s">
        <v>287</v>
      </c>
      <c r="S88" s="420" t="s">
        <v>287</v>
      </c>
      <c r="T88" s="420" t="s">
        <v>287</v>
      </c>
    </row>
    <row r="89" spans="1:20" ht="15" customHeight="1" x14ac:dyDescent="0.35">
      <c r="A89" s="299">
        <v>44926</v>
      </c>
      <c r="B89" s="267" t="s">
        <v>295</v>
      </c>
      <c r="C89" s="267" t="s">
        <v>813</v>
      </c>
      <c r="D89" s="267" t="s">
        <v>320</v>
      </c>
      <c r="E89" s="267" t="s">
        <v>871</v>
      </c>
      <c r="F89" s="420" t="s">
        <v>287</v>
      </c>
      <c r="G89" s="420" t="s">
        <v>287</v>
      </c>
      <c r="H89" s="420" t="s">
        <v>287</v>
      </c>
      <c r="I89" s="475">
        <v>2487405127.0300002</v>
      </c>
      <c r="J89" s="420" t="s">
        <v>287</v>
      </c>
      <c r="K89" s="420" t="s">
        <v>287</v>
      </c>
      <c r="L89" s="420" t="s">
        <v>287</v>
      </c>
      <c r="M89" s="420" t="s">
        <v>287</v>
      </c>
      <c r="N89" s="420" t="s">
        <v>287</v>
      </c>
      <c r="O89" s="420" t="s">
        <v>287</v>
      </c>
      <c r="P89" s="420" t="s">
        <v>287</v>
      </c>
      <c r="Q89" s="420" t="s">
        <v>287</v>
      </c>
      <c r="R89" s="420" t="s">
        <v>287</v>
      </c>
      <c r="S89" s="420" t="s">
        <v>287</v>
      </c>
      <c r="T89" s="420" t="s">
        <v>287</v>
      </c>
    </row>
    <row r="90" spans="1:20" ht="15" customHeight="1" x14ac:dyDescent="0.35">
      <c r="A90" s="299">
        <v>44926</v>
      </c>
      <c r="B90" s="267" t="s">
        <v>295</v>
      </c>
      <c r="C90" s="267" t="s">
        <v>813</v>
      </c>
      <c r="D90" s="267" t="s">
        <v>321</v>
      </c>
      <c r="E90" s="267" t="s">
        <v>871</v>
      </c>
      <c r="F90" s="420" t="s">
        <v>287</v>
      </c>
      <c r="G90" s="420" t="s">
        <v>287</v>
      </c>
      <c r="H90" s="420" t="s">
        <v>287</v>
      </c>
      <c r="I90" s="475">
        <f>I86+I88</f>
        <v>2808332948.8600001</v>
      </c>
      <c r="J90" s="420" t="s">
        <v>287</v>
      </c>
      <c r="K90" s="420" t="s">
        <v>287</v>
      </c>
      <c r="L90" s="420" t="s">
        <v>287</v>
      </c>
      <c r="M90" s="420" t="s">
        <v>287</v>
      </c>
      <c r="N90" s="420" t="s">
        <v>287</v>
      </c>
      <c r="O90" s="420" t="s">
        <v>287</v>
      </c>
      <c r="P90" s="420" t="s">
        <v>287</v>
      </c>
      <c r="Q90" s="420" t="s">
        <v>287</v>
      </c>
      <c r="R90" s="420" t="s">
        <v>287</v>
      </c>
      <c r="S90" s="420" t="s">
        <v>287</v>
      </c>
      <c r="T90" s="420" t="s">
        <v>287</v>
      </c>
    </row>
    <row r="91" spans="1:20" ht="15" customHeight="1" x14ac:dyDescent="0.35">
      <c r="A91" s="299">
        <v>44926</v>
      </c>
      <c r="B91" s="267" t="s">
        <v>295</v>
      </c>
      <c r="C91" s="267" t="s">
        <v>813</v>
      </c>
      <c r="D91" s="267" t="s">
        <v>322</v>
      </c>
      <c r="E91" s="267" t="s">
        <v>871</v>
      </c>
      <c r="F91" s="420" t="s">
        <v>287</v>
      </c>
      <c r="G91" s="420" t="s">
        <v>287</v>
      </c>
      <c r="H91" s="420" t="s">
        <v>287</v>
      </c>
      <c r="I91" s="475">
        <f>I87+I89</f>
        <v>2808332948.8600001</v>
      </c>
      <c r="J91" s="420" t="s">
        <v>287</v>
      </c>
      <c r="K91" s="420" t="s">
        <v>287</v>
      </c>
      <c r="L91" s="420" t="s">
        <v>287</v>
      </c>
      <c r="M91" s="420" t="s">
        <v>287</v>
      </c>
      <c r="N91" s="420" t="s">
        <v>287</v>
      </c>
      <c r="O91" s="420" t="s">
        <v>287</v>
      </c>
      <c r="P91" s="420" t="s">
        <v>287</v>
      </c>
      <c r="Q91" s="420" t="s">
        <v>287</v>
      </c>
      <c r="R91" s="420" t="s">
        <v>287</v>
      </c>
      <c r="S91" s="420" t="s">
        <v>287</v>
      </c>
      <c r="T91" s="420" t="s">
        <v>287</v>
      </c>
    </row>
    <row r="92" spans="1:20" ht="15" customHeight="1" x14ac:dyDescent="0.35">
      <c r="A92" s="502">
        <v>45016</v>
      </c>
      <c r="B92" s="481" t="s">
        <v>295</v>
      </c>
      <c r="C92" s="481" t="s">
        <v>813</v>
      </c>
      <c r="D92" s="481" t="s">
        <v>317</v>
      </c>
      <c r="E92" s="481" t="s">
        <v>871</v>
      </c>
      <c r="F92" s="483" t="s">
        <v>287</v>
      </c>
      <c r="G92" s="483" t="s">
        <v>287</v>
      </c>
      <c r="H92" s="483" t="s">
        <v>287</v>
      </c>
      <c r="I92" s="484">
        <v>345148164.41000003</v>
      </c>
      <c r="J92" s="483" t="s">
        <v>287</v>
      </c>
      <c r="K92" s="483" t="s">
        <v>287</v>
      </c>
      <c r="L92" s="483" t="s">
        <v>287</v>
      </c>
      <c r="M92" s="483" t="s">
        <v>287</v>
      </c>
      <c r="N92" s="483" t="s">
        <v>287</v>
      </c>
      <c r="O92" s="483" t="s">
        <v>287</v>
      </c>
      <c r="P92" s="483" t="s">
        <v>287</v>
      </c>
      <c r="Q92" s="483" t="s">
        <v>287</v>
      </c>
      <c r="R92" s="483" t="s">
        <v>287</v>
      </c>
      <c r="S92" s="483" t="s">
        <v>287</v>
      </c>
      <c r="T92" s="483" t="s">
        <v>287</v>
      </c>
    </row>
    <row r="93" spans="1:20" ht="15" customHeight="1" x14ac:dyDescent="0.35">
      <c r="A93" s="502">
        <v>45016</v>
      </c>
      <c r="B93" s="481" t="s">
        <v>295</v>
      </c>
      <c r="C93" s="481" t="s">
        <v>813</v>
      </c>
      <c r="D93" s="481" t="s">
        <v>318</v>
      </c>
      <c r="E93" s="481" t="s">
        <v>871</v>
      </c>
      <c r="F93" s="483" t="s">
        <v>287</v>
      </c>
      <c r="G93" s="483" t="s">
        <v>287</v>
      </c>
      <c r="H93" s="483" t="s">
        <v>287</v>
      </c>
      <c r="I93" s="484">
        <v>345148164.41000003</v>
      </c>
      <c r="J93" s="483" t="s">
        <v>287</v>
      </c>
      <c r="K93" s="483" t="s">
        <v>287</v>
      </c>
      <c r="L93" s="483" t="s">
        <v>287</v>
      </c>
      <c r="M93" s="483" t="s">
        <v>287</v>
      </c>
      <c r="N93" s="483" t="s">
        <v>287</v>
      </c>
      <c r="O93" s="483" t="s">
        <v>287</v>
      </c>
      <c r="P93" s="483" t="s">
        <v>287</v>
      </c>
      <c r="Q93" s="483" t="s">
        <v>287</v>
      </c>
      <c r="R93" s="483" t="s">
        <v>287</v>
      </c>
      <c r="S93" s="483" t="s">
        <v>287</v>
      </c>
      <c r="T93" s="483" t="s">
        <v>287</v>
      </c>
    </row>
    <row r="94" spans="1:20" ht="15" customHeight="1" x14ac:dyDescent="0.35">
      <c r="A94" s="502">
        <v>45016</v>
      </c>
      <c r="B94" s="481" t="s">
        <v>295</v>
      </c>
      <c r="C94" s="481" t="s">
        <v>813</v>
      </c>
      <c r="D94" s="481" t="s">
        <v>319</v>
      </c>
      <c r="E94" s="481" t="s">
        <v>871</v>
      </c>
      <c r="F94" s="483" t="s">
        <v>287</v>
      </c>
      <c r="G94" s="483" t="s">
        <v>287</v>
      </c>
      <c r="H94" s="483" t="s">
        <v>287</v>
      </c>
      <c r="I94" s="484">
        <v>2123321037.1099999</v>
      </c>
      <c r="J94" s="483" t="s">
        <v>287</v>
      </c>
      <c r="K94" s="483" t="s">
        <v>287</v>
      </c>
      <c r="L94" s="483" t="s">
        <v>287</v>
      </c>
      <c r="M94" s="483" t="s">
        <v>287</v>
      </c>
      <c r="N94" s="483" t="s">
        <v>287</v>
      </c>
      <c r="O94" s="483" t="s">
        <v>287</v>
      </c>
      <c r="P94" s="483" t="s">
        <v>287</v>
      </c>
      <c r="Q94" s="483" t="s">
        <v>287</v>
      </c>
      <c r="R94" s="483" t="s">
        <v>287</v>
      </c>
      <c r="S94" s="483" t="s">
        <v>287</v>
      </c>
      <c r="T94" s="483" t="s">
        <v>287</v>
      </c>
    </row>
    <row r="95" spans="1:20" ht="15" customHeight="1" x14ac:dyDescent="0.35">
      <c r="A95" s="502">
        <v>45016</v>
      </c>
      <c r="B95" s="481" t="s">
        <v>295</v>
      </c>
      <c r="C95" s="481" t="s">
        <v>813</v>
      </c>
      <c r="D95" s="481" t="s">
        <v>320</v>
      </c>
      <c r="E95" s="481" t="s">
        <v>871</v>
      </c>
      <c r="F95" s="483" t="s">
        <v>287</v>
      </c>
      <c r="G95" s="483" t="s">
        <v>287</v>
      </c>
      <c r="H95" s="483" t="s">
        <v>287</v>
      </c>
      <c r="I95" s="484">
        <v>2123321037.1099999</v>
      </c>
      <c r="J95" s="483" t="s">
        <v>287</v>
      </c>
      <c r="K95" s="483" t="s">
        <v>287</v>
      </c>
      <c r="L95" s="483" t="s">
        <v>287</v>
      </c>
      <c r="M95" s="483" t="s">
        <v>287</v>
      </c>
      <c r="N95" s="483" t="s">
        <v>287</v>
      </c>
      <c r="O95" s="483" t="s">
        <v>287</v>
      </c>
      <c r="P95" s="483" t="s">
        <v>287</v>
      </c>
      <c r="Q95" s="483" t="s">
        <v>287</v>
      </c>
      <c r="R95" s="483" t="s">
        <v>287</v>
      </c>
      <c r="S95" s="483" t="s">
        <v>287</v>
      </c>
      <c r="T95" s="483" t="s">
        <v>287</v>
      </c>
    </row>
    <row r="96" spans="1:20" ht="15" customHeight="1" x14ac:dyDescent="0.35">
      <c r="A96" s="502">
        <v>45016</v>
      </c>
      <c r="B96" s="481" t="s">
        <v>295</v>
      </c>
      <c r="C96" s="481" t="s">
        <v>813</v>
      </c>
      <c r="D96" s="481" t="s">
        <v>321</v>
      </c>
      <c r="E96" s="481" t="s">
        <v>871</v>
      </c>
      <c r="F96" s="483" t="s">
        <v>287</v>
      </c>
      <c r="G96" s="483" t="s">
        <v>287</v>
      </c>
      <c r="H96" s="483" t="s">
        <v>287</v>
      </c>
      <c r="I96" s="484">
        <v>2468469201.52</v>
      </c>
      <c r="J96" s="483" t="s">
        <v>287</v>
      </c>
      <c r="K96" s="483" t="s">
        <v>287</v>
      </c>
      <c r="L96" s="483" t="s">
        <v>287</v>
      </c>
      <c r="M96" s="483" t="s">
        <v>287</v>
      </c>
      <c r="N96" s="483" t="s">
        <v>287</v>
      </c>
      <c r="O96" s="483" t="s">
        <v>287</v>
      </c>
      <c r="P96" s="483" t="s">
        <v>287</v>
      </c>
      <c r="Q96" s="483" t="s">
        <v>287</v>
      </c>
      <c r="R96" s="483" t="s">
        <v>287</v>
      </c>
      <c r="S96" s="483" t="s">
        <v>287</v>
      </c>
      <c r="T96" s="483" t="s">
        <v>287</v>
      </c>
    </row>
    <row r="97" spans="1:20" ht="15" customHeight="1" x14ac:dyDescent="0.35">
      <c r="A97" s="502">
        <v>45016</v>
      </c>
      <c r="B97" s="481" t="s">
        <v>295</v>
      </c>
      <c r="C97" s="481" t="s">
        <v>813</v>
      </c>
      <c r="D97" s="481" t="s">
        <v>322</v>
      </c>
      <c r="E97" s="481" t="s">
        <v>871</v>
      </c>
      <c r="F97" s="483" t="s">
        <v>287</v>
      </c>
      <c r="G97" s="483" t="s">
        <v>287</v>
      </c>
      <c r="H97" s="483" t="s">
        <v>287</v>
      </c>
      <c r="I97" s="484">
        <v>2468469201.52</v>
      </c>
      <c r="J97" s="483" t="s">
        <v>287</v>
      </c>
      <c r="K97" s="483" t="s">
        <v>287</v>
      </c>
      <c r="L97" s="483" t="s">
        <v>287</v>
      </c>
      <c r="M97" s="483" t="s">
        <v>287</v>
      </c>
      <c r="N97" s="483" t="s">
        <v>287</v>
      </c>
      <c r="O97" s="483" t="s">
        <v>287</v>
      </c>
      <c r="P97" s="483" t="s">
        <v>287</v>
      </c>
      <c r="Q97" s="483" t="s">
        <v>287</v>
      </c>
      <c r="R97" s="483" t="s">
        <v>287</v>
      </c>
      <c r="S97" s="483" t="s">
        <v>287</v>
      </c>
      <c r="T97" s="483" t="s">
        <v>287</v>
      </c>
    </row>
    <row r="98" spans="1:20" ht="15" customHeight="1" x14ac:dyDescent="0.35">
      <c r="A98" s="502">
        <v>45016</v>
      </c>
      <c r="B98" s="481" t="s">
        <v>295</v>
      </c>
      <c r="C98" s="481" t="s">
        <v>813</v>
      </c>
      <c r="D98" s="481" t="s">
        <v>317</v>
      </c>
      <c r="E98" s="481" t="s">
        <v>288</v>
      </c>
      <c r="F98" s="483" t="s">
        <v>287</v>
      </c>
      <c r="G98" s="483" t="s">
        <v>287</v>
      </c>
      <c r="H98" s="483" t="s">
        <v>287</v>
      </c>
      <c r="I98" s="484">
        <v>62417.38</v>
      </c>
      <c r="J98" s="483" t="s">
        <v>287</v>
      </c>
      <c r="K98" s="483" t="s">
        <v>287</v>
      </c>
      <c r="L98" s="483" t="s">
        <v>287</v>
      </c>
      <c r="M98" s="483" t="s">
        <v>287</v>
      </c>
      <c r="N98" s="483" t="s">
        <v>287</v>
      </c>
      <c r="O98" s="483" t="s">
        <v>287</v>
      </c>
      <c r="P98" s="483" t="s">
        <v>287</v>
      </c>
      <c r="Q98" s="483" t="s">
        <v>287</v>
      </c>
      <c r="R98" s="483" t="s">
        <v>287</v>
      </c>
      <c r="S98" s="483" t="s">
        <v>287</v>
      </c>
      <c r="T98" s="483" t="s">
        <v>287</v>
      </c>
    </row>
    <row r="99" spans="1:20" ht="15" customHeight="1" x14ac:dyDescent="0.35">
      <c r="A99" s="502">
        <v>45016</v>
      </c>
      <c r="B99" s="481" t="s">
        <v>295</v>
      </c>
      <c r="C99" s="481" t="s">
        <v>813</v>
      </c>
      <c r="D99" s="481" t="s">
        <v>318</v>
      </c>
      <c r="E99" s="481" t="s">
        <v>288</v>
      </c>
      <c r="F99" s="483" t="s">
        <v>287</v>
      </c>
      <c r="G99" s="483" t="s">
        <v>287</v>
      </c>
      <c r="H99" s="483" t="s">
        <v>287</v>
      </c>
      <c r="I99" s="484">
        <v>62417.38</v>
      </c>
      <c r="J99" s="483" t="s">
        <v>287</v>
      </c>
      <c r="K99" s="483" t="s">
        <v>287</v>
      </c>
      <c r="L99" s="483" t="s">
        <v>287</v>
      </c>
      <c r="M99" s="483" t="s">
        <v>287</v>
      </c>
      <c r="N99" s="483" t="s">
        <v>287</v>
      </c>
      <c r="O99" s="483" t="s">
        <v>287</v>
      </c>
      <c r="P99" s="483" t="s">
        <v>287</v>
      </c>
      <c r="Q99" s="483" t="s">
        <v>287</v>
      </c>
      <c r="R99" s="483" t="s">
        <v>287</v>
      </c>
      <c r="S99" s="483" t="s">
        <v>287</v>
      </c>
      <c r="T99" s="483" t="s">
        <v>287</v>
      </c>
    </row>
    <row r="100" spans="1:20" ht="15" customHeight="1" x14ac:dyDescent="0.35">
      <c r="A100" s="502">
        <v>45016</v>
      </c>
      <c r="B100" s="481" t="s">
        <v>295</v>
      </c>
      <c r="C100" s="481" t="s">
        <v>813</v>
      </c>
      <c r="D100" s="481" t="s">
        <v>319</v>
      </c>
      <c r="E100" s="481" t="s">
        <v>288</v>
      </c>
      <c r="F100" s="483" t="s">
        <v>287</v>
      </c>
      <c r="G100" s="483" t="s">
        <v>287</v>
      </c>
      <c r="H100" s="483" t="s">
        <v>287</v>
      </c>
      <c r="I100" s="484">
        <v>48671713.490000002</v>
      </c>
      <c r="J100" s="483" t="s">
        <v>287</v>
      </c>
      <c r="K100" s="483" t="s">
        <v>287</v>
      </c>
      <c r="L100" s="483" t="s">
        <v>287</v>
      </c>
      <c r="M100" s="483" t="s">
        <v>287</v>
      </c>
      <c r="N100" s="483" t="s">
        <v>287</v>
      </c>
      <c r="O100" s="483" t="s">
        <v>287</v>
      </c>
      <c r="P100" s="483" t="s">
        <v>287</v>
      </c>
      <c r="Q100" s="483" t="s">
        <v>287</v>
      </c>
      <c r="R100" s="483" t="s">
        <v>287</v>
      </c>
      <c r="S100" s="483" t="s">
        <v>287</v>
      </c>
      <c r="T100" s="483" t="s">
        <v>287</v>
      </c>
    </row>
    <row r="101" spans="1:20" ht="15" customHeight="1" x14ac:dyDescent="0.35">
      <c r="A101" s="502">
        <v>45016</v>
      </c>
      <c r="B101" s="481" t="s">
        <v>295</v>
      </c>
      <c r="C101" s="481" t="s">
        <v>813</v>
      </c>
      <c r="D101" s="481" t="s">
        <v>320</v>
      </c>
      <c r="E101" s="481" t="s">
        <v>288</v>
      </c>
      <c r="F101" s="483" t="s">
        <v>287</v>
      </c>
      <c r="G101" s="483" t="s">
        <v>287</v>
      </c>
      <c r="H101" s="483" t="s">
        <v>287</v>
      </c>
      <c r="I101" s="484">
        <v>48671713.490000002</v>
      </c>
      <c r="J101" s="483" t="s">
        <v>287</v>
      </c>
      <c r="K101" s="483" t="s">
        <v>287</v>
      </c>
      <c r="L101" s="483" t="s">
        <v>287</v>
      </c>
      <c r="M101" s="483" t="s">
        <v>287</v>
      </c>
      <c r="N101" s="483" t="s">
        <v>287</v>
      </c>
      <c r="O101" s="483" t="s">
        <v>287</v>
      </c>
      <c r="P101" s="483" t="s">
        <v>287</v>
      </c>
      <c r="Q101" s="483" t="s">
        <v>287</v>
      </c>
      <c r="R101" s="483" t="s">
        <v>287</v>
      </c>
      <c r="S101" s="483" t="s">
        <v>287</v>
      </c>
      <c r="T101" s="483" t="s">
        <v>287</v>
      </c>
    </row>
    <row r="102" spans="1:20" ht="15" customHeight="1" x14ac:dyDescent="0.35">
      <c r="A102" s="502">
        <v>45016</v>
      </c>
      <c r="B102" s="481" t="s">
        <v>295</v>
      </c>
      <c r="C102" s="481" t="s">
        <v>813</v>
      </c>
      <c r="D102" s="481" t="s">
        <v>321</v>
      </c>
      <c r="E102" s="481" t="s">
        <v>288</v>
      </c>
      <c r="F102" s="483" t="s">
        <v>287</v>
      </c>
      <c r="G102" s="483" t="s">
        <v>287</v>
      </c>
      <c r="H102" s="483" t="s">
        <v>287</v>
      </c>
      <c r="I102" s="484">
        <v>48734130.870000005</v>
      </c>
      <c r="J102" s="483" t="s">
        <v>287</v>
      </c>
      <c r="K102" s="483" t="s">
        <v>287</v>
      </c>
      <c r="L102" s="483" t="s">
        <v>287</v>
      </c>
      <c r="M102" s="483" t="s">
        <v>287</v>
      </c>
      <c r="N102" s="483" t="s">
        <v>287</v>
      </c>
      <c r="O102" s="483" t="s">
        <v>287</v>
      </c>
      <c r="P102" s="483" t="s">
        <v>287</v>
      </c>
      <c r="Q102" s="483" t="s">
        <v>287</v>
      </c>
      <c r="R102" s="483" t="s">
        <v>287</v>
      </c>
      <c r="S102" s="483" t="s">
        <v>287</v>
      </c>
      <c r="T102" s="483" t="s">
        <v>287</v>
      </c>
    </row>
    <row r="103" spans="1:20" ht="15" customHeight="1" x14ac:dyDescent="0.35">
      <c r="A103" s="502">
        <v>45016</v>
      </c>
      <c r="B103" s="481" t="s">
        <v>295</v>
      </c>
      <c r="C103" s="481" t="s">
        <v>813</v>
      </c>
      <c r="D103" s="481" t="s">
        <v>322</v>
      </c>
      <c r="E103" s="481" t="s">
        <v>288</v>
      </c>
      <c r="F103" s="483" t="s">
        <v>287</v>
      </c>
      <c r="G103" s="483" t="s">
        <v>287</v>
      </c>
      <c r="H103" s="483" t="s">
        <v>287</v>
      </c>
      <c r="I103" s="484">
        <v>48734130.870000005</v>
      </c>
      <c r="J103" s="483" t="s">
        <v>287</v>
      </c>
      <c r="K103" s="483" t="s">
        <v>287</v>
      </c>
      <c r="L103" s="483" t="s">
        <v>287</v>
      </c>
      <c r="M103" s="483" t="s">
        <v>287</v>
      </c>
      <c r="N103" s="483" t="s">
        <v>287</v>
      </c>
      <c r="O103" s="483" t="s">
        <v>287</v>
      </c>
      <c r="P103" s="483" t="s">
        <v>287</v>
      </c>
      <c r="Q103" s="483" t="s">
        <v>287</v>
      </c>
      <c r="R103" s="483" t="s">
        <v>287</v>
      </c>
      <c r="S103" s="483" t="s">
        <v>287</v>
      </c>
      <c r="T103" s="483" t="s">
        <v>287</v>
      </c>
    </row>
    <row r="104" spans="1:20" ht="15" customHeight="1" x14ac:dyDescent="0.35">
      <c r="A104" s="502">
        <v>45016</v>
      </c>
      <c r="B104" s="481" t="s">
        <v>295</v>
      </c>
      <c r="C104" s="481" t="s">
        <v>813</v>
      </c>
      <c r="D104" s="481" t="s">
        <v>317</v>
      </c>
      <c r="E104" s="481" t="s">
        <v>1080</v>
      </c>
      <c r="F104" s="483" t="s">
        <v>287</v>
      </c>
      <c r="G104" s="483" t="s">
        <v>287</v>
      </c>
      <c r="H104" s="483" t="s">
        <v>287</v>
      </c>
      <c r="I104" s="484">
        <v>0</v>
      </c>
      <c r="J104" s="483" t="s">
        <v>287</v>
      </c>
      <c r="K104" s="483" t="s">
        <v>287</v>
      </c>
      <c r="L104" s="483" t="s">
        <v>287</v>
      </c>
      <c r="M104" s="483" t="s">
        <v>287</v>
      </c>
      <c r="N104" s="483" t="s">
        <v>287</v>
      </c>
      <c r="O104" s="483" t="s">
        <v>287</v>
      </c>
      <c r="P104" s="483" t="s">
        <v>287</v>
      </c>
      <c r="Q104" s="483" t="s">
        <v>287</v>
      </c>
      <c r="R104" s="483" t="s">
        <v>287</v>
      </c>
      <c r="S104" s="483" t="s">
        <v>287</v>
      </c>
      <c r="T104" s="483" t="s">
        <v>287</v>
      </c>
    </row>
    <row r="105" spans="1:20" ht="15" customHeight="1" x14ac:dyDescent="0.35">
      <c r="A105" s="502">
        <v>45016</v>
      </c>
      <c r="B105" s="481" t="s">
        <v>295</v>
      </c>
      <c r="C105" s="481" t="s">
        <v>813</v>
      </c>
      <c r="D105" s="481" t="s">
        <v>318</v>
      </c>
      <c r="E105" s="481" t="s">
        <v>1080</v>
      </c>
      <c r="F105" s="483" t="s">
        <v>287</v>
      </c>
      <c r="G105" s="483" t="s">
        <v>287</v>
      </c>
      <c r="H105" s="483" t="s">
        <v>287</v>
      </c>
      <c r="I105" s="484">
        <v>0</v>
      </c>
      <c r="J105" s="483" t="s">
        <v>287</v>
      </c>
      <c r="K105" s="483" t="s">
        <v>287</v>
      </c>
      <c r="L105" s="483" t="s">
        <v>287</v>
      </c>
      <c r="M105" s="483" t="s">
        <v>287</v>
      </c>
      <c r="N105" s="483" t="s">
        <v>287</v>
      </c>
      <c r="O105" s="483" t="s">
        <v>287</v>
      </c>
      <c r="P105" s="483" t="s">
        <v>287</v>
      </c>
      <c r="Q105" s="483" t="s">
        <v>287</v>
      </c>
      <c r="R105" s="483" t="s">
        <v>287</v>
      </c>
      <c r="S105" s="483" t="s">
        <v>287</v>
      </c>
      <c r="T105" s="483" t="s">
        <v>287</v>
      </c>
    </row>
    <row r="106" spans="1:20" ht="15" customHeight="1" x14ac:dyDescent="0.35">
      <c r="A106" s="502">
        <v>45016</v>
      </c>
      <c r="B106" s="481" t="s">
        <v>295</v>
      </c>
      <c r="C106" s="481" t="s">
        <v>813</v>
      </c>
      <c r="D106" s="481" t="s">
        <v>319</v>
      </c>
      <c r="E106" s="481" t="s">
        <v>1080</v>
      </c>
      <c r="F106" s="483" t="s">
        <v>287</v>
      </c>
      <c r="G106" s="483" t="s">
        <v>287</v>
      </c>
      <c r="H106" s="483" t="s">
        <v>287</v>
      </c>
      <c r="I106" s="484">
        <v>1211696.6000000001</v>
      </c>
      <c r="J106" s="483" t="s">
        <v>287</v>
      </c>
      <c r="K106" s="483" t="s">
        <v>287</v>
      </c>
      <c r="L106" s="483" t="s">
        <v>287</v>
      </c>
      <c r="M106" s="483" t="s">
        <v>287</v>
      </c>
      <c r="N106" s="483" t="s">
        <v>287</v>
      </c>
      <c r="O106" s="483" t="s">
        <v>287</v>
      </c>
      <c r="P106" s="483" t="s">
        <v>287</v>
      </c>
      <c r="Q106" s="483" t="s">
        <v>287</v>
      </c>
      <c r="R106" s="483" t="s">
        <v>287</v>
      </c>
      <c r="S106" s="483" t="s">
        <v>287</v>
      </c>
      <c r="T106" s="483" t="s">
        <v>287</v>
      </c>
    </row>
    <row r="107" spans="1:20" ht="15" customHeight="1" x14ac:dyDescent="0.35">
      <c r="A107" s="502">
        <v>45016</v>
      </c>
      <c r="B107" s="481" t="s">
        <v>295</v>
      </c>
      <c r="C107" s="481" t="s">
        <v>813</v>
      </c>
      <c r="D107" s="481" t="s">
        <v>320</v>
      </c>
      <c r="E107" s="481" t="s">
        <v>1080</v>
      </c>
      <c r="F107" s="483" t="s">
        <v>287</v>
      </c>
      <c r="G107" s="483" t="s">
        <v>287</v>
      </c>
      <c r="H107" s="483" t="s">
        <v>287</v>
      </c>
      <c r="I107" s="484">
        <v>1211696.6000000001</v>
      </c>
      <c r="J107" s="483" t="s">
        <v>287</v>
      </c>
      <c r="K107" s="483" t="s">
        <v>287</v>
      </c>
      <c r="L107" s="483" t="s">
        <v>287</v>
      </c>
      <c r="M107" s="483" t="s">
        <v>287</v>
      </c>
      <c r="N107" s="483" t="s">
        <v>287</v>
      </c>
      <c r="O107" s="483" t="s">
        <v>287</v>
      </c>
      <c r="P107" s="483" t="s">
        <v>287</v>
      </c>
      <c r="Q107" s="483" t="s">
        <v>287</v>
      </c>
      <c r="R107" s="483" t="s">
        <v>287</v>
      </c>
      <c r="S107" s="483" t="s">
        <v>287</v>
      </c>
      <c r="T107" s="483" t="s">
        <v>287</v>
      </c>
    </row>
    <row r="108" spans="1:20" ht="15" customHeight="1" x14ac:dyDescent="0.35">
      <c r="A108" s="502">
        <v>45016</v>
      </c>
      <c r="B108" s="481" t="s">
        <v>295</v>
      </c>
      <c r="C108" s="481" t="s">
        <v>813</v>
      </c>
      <c r="D108" s="481" t="s">
        <v>321</v>
      </c>
      <c r="E108" s="481" t="s">
        <v>1080</v>
      </c>
      <c r="F108" s="483" t="s">
        <v>287</v>
      </c>
      <c r="G108" s="483" t="s">
        <v>287</v>
      </c>
      <c r="H108" s="483" t="s">
        <v>287</v>
      </c>
      <c r="I108" s="484">
        <v>1211696.6000000001</v>
      </c>
      <c r="J108" s="483" t="s">
        <v>287</v>
      </c>
      <c r="K108" s="483" t="s">
        <v>287</v>
      </c>
      <c r="L108" s="483" t="s">
        <v>287</v>
      </c>
      <c r="M108" s="483" t="s">
        <v>287</v>
      </c>
      <c r="N108" s="483" t="s">
        <v>287</v>
      </c>
      <c r="O108" s="483" t="s">
        <v>287</v>
      </c>
      <c r="P108" s="483" t="s">
        <v>287</v>
      </c>
      <c r="Q108" s="483" t="s">
        <v>287</v>
      </c>
      <c r="R108" s="483" t="s">
        <v>287</v>
      </c>
      <c r="S108" s="483" t="s">
        <v>287</v>
      </c>
      <c r="T108" s="483" t="s">
        <v>287</v>
      </c>
    </row>
    <row r="109" spans="1:20" ht="15" customHeight="1" x14ac:dyDescent="0.35">
      <c r="A109" s="502">
        <v>45016</v>
      </c>
      <c r="B109" s="481" t="s">
        <v>295</v>
      </c>
      <c r="C109" s="481" t="s">
        <v>813</v>
      </c>
      <c r="D109" s="481" t="s">
        <v>322</v>
      </c>
      <c r="E109" s="481" t="s">
        <v>1080</v>
      </c>
      <c r="F109" s="483" t="s">
        <v>287</v>
      </c>
      <c r="G109" s="483" t="s">
        <v>287</v>
      </c>
      <c r="H109" s="483" t="s">
        <v>287</v>
      </c>
      <c r="I109" s="484">
        <v>1211696.6000000001</v>
      </c>
      <c r="J109" s="483" t="s">
        <v>287</v>
      </c>
      <c r="K109" s="483" t="s">
        <v>287</v>
      </c>
      <c r="L109" s="483" t="s">
        <v>287</v>
      </c>
      <c r="M109" s="483" t="s">
        <v>287</v>
      </c>
      <c r="N109" s="483" t="s">
        <v>287</v>
      </c>
      <c r="O109" s="483" t="s">
        <v>287</v>
      </c>
      <c r="P109" s="483" t="s">
        <v>287</v>
      </c>
      <c r="Q109" s="483" t="s">
        <v>287</v>
      </c>
      <c r="R109" s="483" t="s">
        <v>287</v>
      </c>
      <c r="S109" s="483" t="s">
        <v>287</v>
      </c>
      <c r="T109" s="483" t="s">
        <v>287</v>
      </c>
    </row>
    <row r="110" spans="1:20" ht="15" customHeight="1" x14ac:dyDescent="0.35">
      <c r="A110" s="502">
        <v>45016</v>
      </c>
      <c r="B110" s="481" t="s">
        <v>295</v>
      </c>
      <c r="C110" s="481" t="s">
        <v>813</v>
      </c>
      <c r="D110" s="481" t="s">
        <v>317</v>
      </c>
      <c r="E110" s="481" t="s">
        <v>1081</v>
      </c>
      <c r="F110" s="483" t="s">
        <v>287</v>
      </c>
      <c r="G110" s="483" t="s">
        <v>287</v>
      </c>
      <c r="H110" s="483" t="s">
        <v>287</v>
      </c>
      <c r="I110" s="484">
        <v>0</v>
      </c>
      <c r="J110" s="483" t="s">
        <v>287</v>
      </c>
      <c r="K110" s="483" t="s">
        <v>287</v>
      </c>
      <c r="L110" s="483" t="s">
        <v>287</v>
      </c>
      <c r="M110" s="483" t="s">
        <v>287</v>
      </c>
      <c r="N110" s="483" t="s">
        <v>287</v>
      </c>
      <c r="O110" s="483" t="s">
        <v>287</v>
      </c>
      <c r="P110" s="483" t="s">
        <v>287</v>
      </c>
      <c r="Q110" s="483" t="s">
        <v>287</v>
      </c>
      <c r="R110" s="483" t="s">
        <v>287</v>
      </c>
      <c r="S110" s="483" t="s">
        <v>287</v>
      </c>
      <c r="T110" s="483" t="s">
        <v>287</v>
      </c>
    </row>
    <row r="111" spans="1:20" ht="15" customHeight="1" x14ac:dyDescent="0.35">
      <c r="A111" s="502">
        <v>45016</v>
      </c>
      <c r="B111" s="481" t="s">
        <v>295</v>
      </c>
      <c r="C111" s="481" t="s">
        <v>813</v>
      </c>
      <c r="D111" s="481" t="s">
        <v>318</v>
      </c>
      <c r="E111" s="481" t="s">
        <v>1081</v>
      </c>
      <c r="F111" s="483" t="s">
        <v>287</v>
      </c>
      <c r="G111" s="483" t="s">
        <v>287</v>
      </c>
      <c r="H111" s="483" t="s">
        <v>287</v>
      </c>
      <c r="I111" s="484">
        <v>0</v>
      </c>
      <c r="J111" s="483" t="s">
        <v>287</v>
      </c>
      <c r="K111" s="483" t="s">
        <v>287</v>
      </c>
      <c r="L111" s="483" t="s">
        <v>287</v>
      </c>
      <c r="M111" s="483" t="s">
        <v>287</v>
      </c>
      <c r="N111" s="483" t="s">
        <v>287</v>
      </c>
      <c r="O111" s="483" t="s">
        <v>287</v>
      </c>
      <c r="P111" s="483" t="s">
        <v>287</v>
      </c>
      <c r="Q111" s="483" t="s">
        <v>287</v>
      </c>
      <c r="R111" s="483" t="s">
        <v>287</v>
      </c>
      <c r="S111" s="483" t="s">
        <v>287</v>
      </c>
      <c r="T111" s="483" t="s">
        <v>287</v>
      </c>
    </row>
    <row r="112" spans="1:20" ht="15" customHeight="1" x14ac:dyDescent="0.35">
      <c r="A112" s="502">
        <v>45016</v>
      </c>
      <c r="B112" s="481" t="s">
        <v>295</v>
      </c>
      <c r="C112" s="481" t="s">
        <v>813</v>
      </c>
      <c r="D112" s="481" t="s">
        <v>319</v>
      </c>
      <c r="E112" s="481" t="s">
        <v>1081</v>
      </c>
      <c r="F112" s="483" t="s">
        <v>287</v>
      </c>
      <c r="G112" s="483" t="s">
        <v>287</v>
      </c>
      <c r="H112" s="483" t="s">
        <v>287</v>
      </c>
      <c r="I112" s="484">
        <v>153000000</v>
      </c>
      <c r="J112" s="483" t="s">
        <v>287</v>
      </c>
      <c r="K112" s="483" t="s">
        <v>287</v>
      </c>
      <c r="L112" s="483" t="s">
        <v>287</v>
      </c>
      <c r="M112" s="483" t="s">
        <v>287</v>
      </c>
      <c r="N112" s="483" t="s">
        <v>287</v>
      </c>
      <c r="O112" s="483" t="s">
        <v>287</v>
      </c>
      <c r="P112" s="483" t="s">
        <v>287</v>
      </c>
      <c r="Q112" s="483" t="s">
        <v>287</v>
      </c>
      <c r="R112" s="483" t="s">
        <v>287</v>
      </c>
      <c r="S112" s="483" t="s">
        <v>287</v>
      </c>
      <c r="T112" s="483" t="s">
        <v>287</v>
      </c>
    </row>
    <row r="113" spans="1:20" ht="15" customHeight="1" x14ac:dyDescent="0.35">
      <c r="A113" s="502">
        <v>45016</v>
      </c>
      <c r="B113" s="481" t="s">
        <v>295</v>
      </c>
      <c r="C113" s="481" t="s">
        <v>813</v>
      </c>
      <c r="D113" s="481" t="s">
        <v>320</v>
      </c>
      <c r="E113" s="481" t="s">
        <v>1081</v>
      </c>
      <c r="F113" s="483" t="s">
        <v>287</v>
      </c>
      <c r="G113" s="483" t="s">
        <v>287</v>
      </c>
      <c r="H113" s="483" t="s">
        <v>287</v>
      </c>
      <c r="I113" s="484">
        <v>153000000</v>
      </c>
      <c r="J113" s="483" t="s">
        <v>287</v>
      </c>
      <c r="K113" s="483" t="s">
        <v>287</v>
      </c>
      <c r="L113" s="483" t="s">
        <v>287</v>
      </c>
      <c r="M113" s="483" t="s">
        <v>287</v>
      </c>
      <c r="N113" s="483" t="s">
        <v>287</v>
      </c>
      <c r="O113" s="483" t="s">
        <v>287</v>
      </c>
      <c r="P113" s="483" t="s">
        <v>287</v>
      </c>
      <c r="Q113" s="483" t="s">
        <v>287</v>
      </c>
      <c r="R113" s="483" t="s">
        <v>287</v>
      </c>
      <c r="S113" s="483" t="s">
        <v>287</v>
      </c>
      <c r="T113" s="483" t="s">
        <v>287</v>
      </c>
    </row>
    <row r="114" spans="1:20" ht="15" customHeight="1" x14ac:dyDescent="0.35">
      <c r="A114" s="502">
        <v>45016</v>
      </c>
      <c r="B114" s="481" t="s">
        <v>295</v>
      </c>
      <c r="C114" s="481" t="s">
        <v>813</v>
      </c>
      <c r="D114" s="481" t="s">
        <v>321</v>
      </c>
      <c r="E114" s="481" t="s">
        <v>1081</v>
      </c>
      <c r="F114" s="483" t="s">
        <v>287</v>
      </c>
      <c r="G114" s="483" t="s">
        <v>287</v>
      </c>
      <c r="H114" s="483" t="s">
        <v>287</v>
      </c>
      <c r="I114" s="484">
        <v>153000000</v>
      </c>
      <c r="J114" s="483" t="s">
        <v>287</v>
      </c>
      <c r="K114" s="483" t="s">
        <v>287</v>
      </c>
      <c r="L114" s="483" t="s">
        <v>287</v>
      </c>
      <c r="M114" s="483" t="s">
        <v>287</v>
      </c>
      <c r="N114" s="483" t="s">
        <v>287</v>
      </c>
      <c r="O114" s="483" t="s">
        <v>287</v>
      </c>
      <c r="P114" s="483" t="s">
        <v>287</v>
      </c>
      <c r="Q114" s="483" t="s">
        <v>287</v>
      </c>
      <c r="R114" s="483" t="s">
        <v>287</v>
      </c>
      <c r="S114" s="483" t="s">
        <v>287</v>
      </c>
      <c r="T114" s="483" t="s">
        <v>287</v>
      </c>
    </row>
    <row r="115" spans="1:20" ht="15" customHeight="1" x14ac:dyDescent="0.35">
      <c r="A115" s="502">
        <v>45016</v>
      </c>
      <c r="B115" s="481" t="s">
        <v>295</v>
      </c>
      <c r="C115" s="481" t="s">
        <v>813</v>
      </c>
      <c r="D115" s="481" t="s">
        <v>322</v>
      </c>
      <c r="E115" s="481" t="s">
        <v>1081</v>
      </c>
      <c r="F115" s="483" t="s">
        <v>287</v>
      </c>
      <c r="G115" s="483" t="s">
        <v>287</v>
      </c>
      <c r="H115" s="483" t="s">
        <v>287</v>
      </c>
      <c r="I115" s="484">
        <v>153000000</v>
      </c>
      <c r="J115" s="483" t="s">
        <v>287</v>
      </c>
      <c r="K115" s="483" t="s">
        <v>287</v>
      </c>
      <c r="L115" s="483" t="s">
        <v>287</v>
      </c>
      <c r="M115" s="483" t="s">
        <v>287</v>
      </c>
      <c r="N115" s="483" t="s">
        <v>287</v>
      </c>
      <c r="O115" s="483" t="s">
        <v>287</v>
      </c>
      <c r="P115" s="483" t="s">
        <v>287</v>
      </c>
      <c r="Q115" s="483" t="s">
        <v>287</v>
      </c>
      <c r="R115" s="483" t="s">
        <v>287</v>
      </c>
      <c r="S115" s="483" t="s">
        <v>287</v>
      </c>
      <c r="T115" s="483" t="s">
        <v>287</v>
      </c>
    </row>
    <row r="116" spans="1:20" ht="15" customHeight="1" x14ac:dyDescent="0.35">
      <c r="A116" s="299">
        <v>45107</v>
      </c>
      <c r="B116" s="267" t="s">
        <v>295</v>
      </c>
      <c r="C116" s="267" t="s">
        <v>813</v>
      </c>
      <c r="D116" s="267" t="s">
        <v>317</v>
      </c>
      <c r="E116" s="267" t="s">
        <v>871</v>
      </c>
      <c r="F116" s="420" t="s">
        <v>287</v>
      </c>
      <c r="G116" s="420" t="s">
        <v>287</v>
      </c>
      <c r="H116" s="420" t="s">
        <v>287</v>
      </c>
      <c r="I116" s="477">
        <v>323458575.60000002</v>
      </c>
      <c r="J116" s="420" t="s">
        <v>287</v>
      </c>
      <c r="K116" s="420" t="s">
        <v>287</v>
      </c>
      <c r="L116" s="420" t="s">
        <v>287</v>
      </c>
      <c r="M116" s="420" t="s">
        <v>287</v>
      </c>
      <c r="N116" s="420" t="s">
        <v>287</v>
      </c>
      <c r="O116" s="420">
        <v>0</v>
      </c>
      <c r="P116" s="420" t="s">
        <v>287</v>
      </c>
      <c r="Q116" s="420" t="s">
        <v>287</v>
      </c>
      <c r="R116" s="420" t="s">
        <v>287</v>
      </c>
      <c r="S116" s="420">
        <v>111000000</v>
      </c>
      <c r="T116" s="420" t="s">
        <v>287</v>
      </c>
    </row>
    <row r="117" spans="1:20" ht="15" customHeight="1" x14ac:dyDescent="0.35">
      <c r="A117" s="299">
        <v>45107</v>
      </c>
      <c r="B117" s="267" t="s">
        <v>295</v>
      </c>
      <c r="C117" s="267" t="s">
        <v>813</v>
      </c>
      <c r="D117" s="267" t="s">
        <v>318</v>
      </c>
      <c r="E117" s="267" t="s">
        <v>871</v>
      </c>
      <c r="F117" s="420" t="s">
        <v>287</v>
      </c>
      <c r="G117" s="420" t="s">
        <v>287</v>
      </c>
      <c r="H117" s="420" t="s">
        <v>287</v>
      </c>
      <c r="I117" s="477">
        <v>323458575.60000002</v>
      </c>
      <c r="J117" s="420" t="s">
        <v>287</v>
      </c>
      <c r="K117" s="420" t="s">
        <v>287</v>
      </c>
      <c r="L117" s="420" t="s">
        <v>287</v>
      </c>
      <c r="M117" s="420" t="s">
        <v>287</v>
      </c>
      <c r="N117" s="420" t="s">
        <v>287</v>
      </c>
      <c r="O117" s="420">
        <v>0</v>
      </c>
      <c r="P117" s="420" t="s">
        <v>287</v>
      </c>
      <c r="Q117" s="420" t="s">
        <v>287</v>
      </c>
      <c r="R117" s="420" t="s">
        <v>287</v>
      </c>
      <c r="S117" s="420">
        <v>111000000</v>
      </c>
      <c r="T117" s="420" t="s">
        <v>287</v>
      </c>
    </row>
    <row r="118" spans="1:20" ht="15" customHeight="1" x14ac:dyDescent="0.35">
      <c r="A118" s="299">
        <v>45107</v>
      </c>
      <c r="B118" s="267" t="s">
        <v>295</v>
      </c>
      <c r="C118" s="267" t="s">
        <v>813</v>
      </c>
      <c r="D118" s="267" t="s">
        <v>319</v>
      </c>
      <c r="E118" s="267" t="s">
        <v>871</v>
      </c>
      <c r="F118" s="420" t="s">
        <v>287</v>
      </c>
      <c r="G118" s="420" t="s">
        <v>287</v>
      </c>
      <c r="H118" s="420" t="s">
        <v>287</v>
      </c>
      <c r="I118" s="477">
        <v>1873004321.53</v>
      </c>
      <c r="J118" s="420" t="s">
        <v>287</v>
      </c>
      <c r="K118" s="420" t="s">
        <v>287</v>
      </c>
      <c r="L118" s="420" t="s">
        <v>287</v>
      </c>
      <c r="M118" s="420" t="s">
        <v>287</v>
      </c>
      <c r="N118" s="420" t="s">
        <v>287</v>
      </c>
      <c r="O118" s="420">
        <v>926140.00000000012</v>
      </c>
      <c r="P118" s="420" t="s">
        <v>287</v>
      </c>
      <c r="Q118" s="420" t="s">
        <v>287</v>
      </c>
      <c r="R118" s="420" t="s">
        <v>287</v>
      </c>
      <c r="S118" s="420">
        <v>727427092.32729208</v>
      </c>
      <c r="T118" s="420" t="s">
        <v>287</v>
      </c>
    </row>
    <row r="119" spans="1:20" ht="15" customHeight="1" x14ac:dyDescent="0.35">
      <c r="A119" s="299">
        <v>45107</v>
      </c>
      <c r="B119" s="267" t="s">
        <v>295</v>
      </c>
      <c r="C119" s="267" t="s">
        <v>813</v>
      </c>
      <c r="D119" s="267" t="s">
        <v>320</v>
      </c>
      <c r="E119" s="267" t="s">
        <v>871</v>
      </c>
      <c r="F119" s="420" t="s">
        <v>287</v>
      </c>
      <c r="G119" s="420" t="s">
        <v>287</v>
      </c>
      <c r="H119" s="420" t="s">
        <v>287</v>
      </c>
      <c r="I119" s="477">
        <v>1873004321.53</v>
      </c>
      <c r="J119" s="420" t="s">
        <v>287</v>
      </c>
      <c r="K119" s="420" t="s">
        <v>287</v>
      </c>
      <c r="L119" s="420" t="s">
        <v>287</v>
      </c>
      <c r="M119" s="420" t="s">
        <v>287</v>
      </c>
      <c r="N119" s="420" t="s">
        <v>287</v>
      </c>
      <c r="O119" s="420">
        <v>648298</v>
      </c>
      <c r="P119" s="420" t="s">
        <v>287</v>
      </c>
      <c r="Q119" s="420" t="s">
        <v>287</v>
      </c>
      <c r="R119" s="420" t="s">
        <v>287</v>
      </c>
      <c r="S119" s="420">
        <v>722193232.5999999</v>
      </c>
      <c r="T119" s="420" t="s">
        <v>287</v>
      </c>
    </row>
    <row r="120" spans="1:20" ht="15" customHeight="1" x14ac:dyDescent="0.35">
      <c r="A120" s="299">
        <v>45107</v>
      </c>
      <c r="B120" s="267" t="s">
        <v>295</v>
      </c>
      <c r="C120" s="267" t="s">
        <v>813</v>
      </c>
      <c r="D120" s="267" t="s">
        <v>321</v>
      </c>
      <c r="E120" s="267" t="s">
        <v>871</v>
      </c>
      <c r="F120" s="420" t="s">
        <v>287</v>
      </c>
      <c r="G120" s="420" t="s">
        <v>287</v>
      </c>
      <c r="H120" s="420" t="s">
        <v>287</v>
      </c>
      <c r="I120" s="477">
        <v>2196462897.1300001</v>
      </c>
      <c r="J120" s="420" t="s">
        <v>287</v>
      </c>
      <c r="K120" s="420" t="s">
        <v>287</v>
      </c>
      <c r="L120" s="420" t="s">
        <v>287</v>
      </c>
      <c r="M120" s="420" t="s">
        <v>287</v>
      </c>
      <c r="N120" s="420" t="s">
        <v>287</v>
      </c>
      <c r="O120" s="420">
        <v>926140.00000000012</v>
      </c>
      <c r="P120" s="420" t="s">
        <v>287</v>
      </c>
      <c r="Q120" s="420" t="s">
        <v>287</v>
      </c>
      <c r="R120" s="420" t="s">
        <v>287</v>
      </c>
      <c r="S120" s="420">
        <v>838427092.32729208</v>
      </c>
      <c r="T120" s="420" t="s">
        <v>287</v>
      </c>
    </row>
    <row r="121" spans="1:20" ht="15" customHeight="1" x14ac:dyDescent="0.35">
      <c r="A121" s="299">
        <v>45107</v>
      </c>
      <c r="B121" s="267" t="s">
        <v>295</v>
      </c>
      <c r="C121" s="267" t="s">
        <v>813</v>
      </c>
      <c r="D121" s="267" t="s">
        <v>322</v>
      </c>
      <c r="E121" s="267" t="s">
        <v>871</v>
      </c>
      <c r="F121" s="420" t="s">
        <v>287</v>
      </c>
      <c r="G121" s="420" t="s">
        <v>287</v>
      </c>
      <c r="H121" s="420" t="s">
        <v>287</v>
      </c>
      <c r="I121" s="477">
        <v>2196462897.1300001</v>
      </c>
      <c r="J121" s="420" t="s">
        <v>287</v>
      </c>
      <c r="K121" s="420" t="s">
        <v>287</v>
      </c>
      <c r="L121" s="420" t="s">
        <v>287</v>
      </c>
      <c r="M121" s="420" t="s">
        <v>287</v>
      </c>
      <c r="N121" s="420" t="s">
        <v>287</v>
      </c>
      <c r="O121" s="420">
        <v>648298</v>
      </c>
      <c r="P121" s="420" t="s">
        <v>287</v>
      </c>
      <c r="Q121" s="420" t="s">
        <v>287</v>
      </c>
      <c r="R121" s="420" t="s">
        <v>287</v>
      </c>
      <c r="S121" s="420">
        <v>833193232.5999999</v>
      </c>
      <c r="T121" s="420" t="s">
        <v>287</v>
      </c>
    </row>
    <row r="122" spans="1:20" ht="15" customHeight="1" x14ac:dyDescent="0.35">
      <c r="A122" s="299">
        <v>45107</v>
      </c>
      <c r="B122" s="267" t="s">
        <v>295</v>
      </c>
      <c r="C122" s="267" t="s">
        <v>813</v>
      </c>
      <c r="D122" s="267" t="s">
        <v>317</v>
      </c>
      <c r="E122" s="267" t="s">
        <v>288</v>
      </c>
      <c r="F122" s="420" t="s">
        <v>287</v>
      </c>
      <c r="G122" s="420" t="s">
        <v>287</v>
      </c>
      <c r="H122" s="420" t="s">
        <v>287</v>
      </c>
      <c r="I122" s="477">
        <v>62685.120000000003</v>
      </c>
      <c r="J122" s="420" t="s">
        <v>287</v>
      </c>
      <c r="K122" s="420" t="s">
        <v>287</v>
      </c>
      <c r="L122" s="420" t="s">
        <v>287</v>
      </c>
      <c r="M122" s="420" t="s">
        <v>287</v>
      </c>
      <c r="N122" s="420" t="s">
        <v>287</v>
      </c>
      <c r="O122" s="420" t="s">
        <v>287</v>
      </c>
      <c r="P122" s="420" t="s">
        <v>287</v>
      </c>
      <c r="Q122" s="420" t="s">
        <v>287</v>
      </c>
      <c r="R122" s="420" t="s">
        <v>287</v>
      </c>
      <c r="S122" s="420" t="s">
        <v>287</v>
      </c>
      <c r="T122" s="420" t="s">
        <v>287</v>
      </c>
    </row>
    <row r="123" spans="1:20" ht="15" customHeight="1" x14ac:dyDescent="0.35">
      <c r="A123" s="299">
        <v>45107</v>
      </c>
      <c r="B123" s="267" t="s">
        <v>295</v>
      </c>
      <c r="C123" s="267" t="s">
        <v>813</v>
      </c>
      <c r="D123" s="267" t="s">
        <v>318</v>
      </c>
      <c r="E123" s="267" t="s">
        <v>288</v>
      </c>
      <c r="F123" s="420" t="s">
        <v>287</v>
      </c>
      <c r="G123" s="420" t="s">
        <v>287</v>
      </c>
      <c r="H123" s="420" t="s">
        <v>287</v>
      </c>
      <c r="I123" s="477">
        <v>62685.120000000003</v>
      </c>
      <c r="J123" s="420" t="s">
        <v>287</v>
      </c>
      <c r="K123" s="420" t="s">
        <v>287</v>
      </c>
      <c r="L123" s="420" t="s">
        <v>287</v>
      </c>
      <c r="M123" s="420" t="s">
        <v>287</v>
      </c>
      <c r="N123" s="420" t="s">
        <v>287</v>
      </c>
      <c r="O123" s="420" t="s">
        <v>287</v>
      </c>
      <c r="P123" s="420" t="s">
        <v>287</v>
      </c>
      <c r="Q123" s="420" t="s">
        <v>287</v>
      </c>
      <c r="R123" s="420" t="s">
        <v>287</v>
      </c>
      <c r="S123" s="420" t="s">
        <v>287</v>
      </c>
      <c r="T123" s="420" t="s">
        <v>287</v>
      </c>
    </row>
    <row r="124" spans="1:20" ht="15" customHeight="1" x14ac:dyDescent="0.35">
      <c r="A124" s="299">
        <v>45107</v>
      </c>
      <c r="B124" s="267" t="s">
        <v>295</v>
      </c>
      <c r="C124" s="267" t="s">
        <v>813</v>
      </c>
      <c r="D124" s="267" t="s">
        <v>319</v>
      </c>
      <c r="E124" s="267" t="s">
        <v>288</v>
      </c>
      <c r="F124" s="420" t="s">
        <v>287</v>
      </c>
      <c r="G124" s="420" t="s">
        <v>287</v>
      </c>
      <c r="H124" s="420" t="s">
        <v>287</v>
      </c>
      <c r="I124" s="477">
        <v>44565781.079999998</v>
      </c>
      <c r="J124" s="420" t="s">
        <v>287</v>
      </c>
      <c r="K124" s="420" t="s">
        <v>287</v>
      </c>
      <c r="L124" s="420" t="s">
        <v>287</v>
      </c>
      <c r="M124" s="420" t="s">
        <v>287</v>
      </c>
      <c r="N124" s="420" t="s">
        <v>287</v>
      </c>
      <c r="O124" s="420" t="s">
        <v>287</v>
      </c>
      <c r="P124" s="420" t="s">
        <v>287</v>
      </c>
      <c r="Q124" s="420" t="s">
        <v>287</v>
      </c>
      <c r="R124" s="420" t="s">
        <v>287</v>
      </c>
      <c r="S124" s="420" t="s">
        <v>287</v>
      </c>
      <c r="T124" s="420" t="s">
        <v>287</v>
      </c>
    </row>
    <row r="125" spans="1:20" ht="15" customHeight="1" x14ac:dyDescent="0.35">
      <c r="A125" s="299">
        <v>45107</v>
      </c>
      <c r="B125" s="267" t="s">
        <v>295</v>
      </c>
      <c r="C125" s="267" t="s">
        <v>813</v>
      </c>
      <c r="D125" s="267" t="s">
        <v>320</v>
      </c>
      <c r="E125" s="267" t="s">
        <v>288</v>
      </c>
      <c r="F125" s="420" t="s">
        <v>287</v>
      </c>
      <c r="G125" s="420" t="s">
        <v>287</v>
      </c>
      <c r="H125" s="420" t="s">
        <v>287</v>
      </c>
      <c r="I125" s="477">
        <v>44565781.079999998</v>
      </c>
      <c r="J125" s="420" t="s">
        <v>287</v>
      </c>
      <c r="K125" s="420" t="s">
        <v>287</v>
      </c>
      <c r="L125" s="420" t="s">
        <v>287</v>
      </c>
      <c r="M125" s="420" t="s">
        <v>287</v>
      </c>
      <c r="N125" s="420" t="s">
        <v>287</v>
      </c>
      <c r="O125" s="420" t="s">
        <v>287</v>
      </c>
      <c r="P125" s="420" t="s">
        <v>287</v>
      </c>
      <c r="Q125" s="420" t="s">
        <v>287</v>
      </c>
      <c r="R125" s="420" t="s">
        <v>287</v>
      </c>
      <c r="S125" s="420" t="s">
        <v>287</v>
      </c>
      <c r="T125" s="420" t="s">
        <v>287</v>
      </c>
    </row>
    <row r="126" spans="1:20" ht="15" customHeight="1" x14ac:dyDescent="0.35">
      <c r="A126" s="299">
        <v>45107</v>
      </c>
      <c r="B126" s="267" t="s">
        <v>295</v>
      </c>
      <c r="C126" s="267" t="s">
        <v>813</v>
      </c>
      <c r="D126" s="267" t="s">
        <v>321</v>
      </c>
      <c r="E126" s="267" t="s">
        <v>288</v>
      </c>
      <c r="F126" s="420" t="s">
        <v>287</v>
      </c>
      <c r="G126" s="420" t="s">
        <v>287</v>
      </c>
      <c r="H126" s="420" t="s">
        <v>287</v>
      </c>
      <c r="I126" s="477">
        <v>44628466.200000003</v>
      </c>
      <c r="J126" s="420" t="s">
        <v>287</v>
      </c>
      <c r="K126" s="420" t="s">
        <v>287</v>
      </c>
      <c r="L126" s="420" t="s">
        <v>287</v>
      </c>
      <c r="M126" s="420" t="s">
        <v>287</v>
      </c>
      <c r="N126" s="420" t="s">
        <v>287</v>
      </c>
      <c r="O126" s="420" t="s">
        <v>287</v>
      </c>
      <c r="P126" s="420" t="s">
        <v>287</v>
      </c>
      <c r="Q126" s="420" t="s">
        <v>287</v>
      </c>
      <c r="R126" s="420" t="s">
        <v>287</v>
      </c>
      <c r="S126" s="420" t="s">
        <v>287</v>
      </c>
      <c r="T126" s="420" t="s">
        <v>287</v>
      </c>
    </row>
    <row r="127" spans="1:20" ht="15" customHeight="1" x14ac:dyDescent="0.35">
      <c r="A127" s="299">
        <v>45107</v>
      </c>
      <c r="B127" s="267" t="s">
        <v>295</v>
      </c>
      <c r="C127" s="267" t="s">
        <v>813</v>
      </c>
      <c r="D127" s="267" t="s">
        <v>322</v>
      </c>
      <c r="E127" s="267" t="s">
        <v>288</v>
      </c>
      <c r="F127" s="420" t="s">
        <v>287</v>
      </c>
      <c r="G127" s="420" t="s">
        <v>287</v>
      </c>
      <c r="H127" s="420" t="s">
        <v>287</v>
      </c>
      <c r="I127" s="477">
        <v>44628466.200000003</v>
      </c>
      <c r="J127" s="420" t="s">
        <v>287</v>
      </c>
      <c r="K127" s="420" t="s">
        <v>287</v>
      </c>
      <c r="L127" s="420" t="s">
        <v>287</v>
      </c>
      <c r="M127" s="420" t="s">
        <v>287</v>
      </c>
      <c r="N127" s="420" t="s">
        <v>287</v>
      </c>
      <c r="O127" s="420" t="s">
        <v>287</v>
      </c>
      <c r="P127" s="420" t="s">
        <v>287</v>
      </c>
      <c r="Q127" s="420" t="s">
        <v>287</v>
      </c>
      <c r="R127" s="420" t="s">
        <v>287</v>
      </c>
      <c r="S127" s="420" t="s">
        <v>287</v>
      </c>
      <c r="T127" s="420" t="s">
        <v>287</v>
      </c>
    </row>
    <row r="128" spans="1:20" ht="15" customHeight="1" x14ac:dyDescent="0.35">
      <c r="A128" s="299">
        <v>45107</v>
      </c>
      <c r="B128" s="267" t="s">
        <v>295</v>
      </c>
      <c r="C128" s="267" t="s">
        <v>813</v>
      </c>
      <c r="D128" s="267" t="s">
        <v>317</v>
      </c>
      <c r="E128" s="267" t="s">
        <v>1080</v>
      </c>
      <c r="F128" s="420" t="s">
        <v>287</v>
      </c>
      <c r="G128" s="420" t="s">
        <v>287</v>
      </c>
      <c r="H128" s="420" t="s">
        <v>287</v>
      </c>
      <c r="I128" s="477">
        <v>0</v>
      </c>
      <c r="J128" s="420" t="s">
        <v>287</v>
      </c>
      <c r="K128" s="420" t="s">
        <v>287</v>
      </c>
      <c r="L128" s="420" t="s">
        <v>287</v>
      </c>
      <c r="M128" s="420" t="s">
        <v>287</v>
      </c>
      <c r="N128" s="420" t="s">
        <v>287</v>
      </c>
      <c r="O128" s="420" t="s">
        <v>287</v>
      </c>
      <c r="P128" s="420" t="s">
        <v>287</v>
      </c>
      <c r="Q128" s="420" t="s">
        <v>287</v>
      </c>
      <c r="R128" s="420" t="s">
        <v>287</v>
      </c>
      <c r="S128" s="420" t="s">
        <v>287</v>
      </c>
      <c r="T128" s="420" t="s">
        <v>287</v>
      </c>
    </row>
    <row r="129" spans="1:20" ht="15" customHeight="1" x14ac:dyDescent="0.35">
      <c r="A129" s="299">
        <v>45107</v>
      </c>
      <c r="B129" s="267" t="s">
        <v>295</v>
      </c>
      <c r="C129" s="267" t="s">
        <v>813</v>
      </c>
      <c r="D129" s="267" t="s">
        <v>318</v>
      </c>
      <c r="E129" s="267" t="s">
        <v>1080</v>
      </c>
      <c r="F129" s="420" t="s">
        <v>287</v>
      </c>
      <c r="G129" s="420" t="s">
        <v>287</v>
      </c>
      <c r="H129" s="420" t="s">
        <v>287</v>
      </c>
      <c r="I129" s="477">
        <v>0</v>
      </c>
      <c r="J129" s="420" t="s">
        <v>287</v>
      </c>
      <c r="K129" s="420" t="s">
        <v>287</v>
      </c>
      <c r="L129" s="420" t="s">
        <v>287</v>
      </c>
      <c r="M129" s="420" t="s">
        <v>287</v>
      </c>
      <c r="N129" s="420" t="s">
        <v>287</v>
      </c>
      <c r="O129" s="420" t="s">
        <v>287</v>
      </c>
      <c r="P129" s="420" t="s">
        <v>287</v>
      </c>
      <c r="Q129" s="420" t="s">
        <v>287</v>
      </c>
      <c r="R129" s="420" t="s">
        <v>287</v>
      </c>
      <c r="S129" s="420" t="s">
        <v>287</v>
      </c>
      <c r="T129" s="420" t="s">
        <v>287</v>
      </c>
    </row>
    <row r="130" spans="1:20" ht="15" customHeight="1" x14ac:dyDescent="0.35">
      <c r="A130" s="299">
        <v>45107</v>
      </c>
      <c r="B130" s="267" t="s">
        <v>295</v>
      </c>
      <c r="C130" s="267" t="s">
        <v>813</v>
      </c>
      <c r="D130" s="267" t="s">
        <v>319</v>
      </c>
      <c r="E130" s="267" t="s">
        <v>1080</v>
      </c>
      <c r="F130" s="420" t="s">
        <v>287</v>
      </c>
      <c r="G130" s="420" t="s">
        <v>287</v>
      </c>
      <c r="H130" s="420" t="s">
        <v>287</v>
      </c>
      <c r="I130" s="477">
        <v>1381696.6</v>
      </c>
      <c r="J130" s="420" t="s">
        <v>287</v>
      </c>
      <c r="K130" s="420" t="s">
        <v>287</v>
      </c>
      <c r="L130" s="420" t="s">
        <v>287</v>
      </c>
      <c r="M130" s="420" t="s">
        <v>287</v>
      </c>
      <c r="N130" s="420" t="s">
        <v>287</v>
      </c>
      <c r="O130" s="420" t="s">
        <v>287</v>
      </c>
      <c r="P130" s="420" t="s">
        <v>287</v>
      </c>
      <c r="Q130" s="420" t="s">
        <v>287</v>
      </c>
      <c r="R130" s="420" t="s">
        <v>287</v>
      </c>
      <c r="S130" s="420" t="s">
        <v>287</v>
      </c>
      <c r="T130" s="420" t="s">
        <v>287</v>
      </c>
    </row>
    <row r="131" spans="1:20" ht="15" customHeight="1" x14ac:dyDescent="0.35">
      <c r="A131" s="299">
        <v>45107</v>
      </c>
      <c r="B131" s="267" t="s">
        <v>295</v>
      </c>
      <c r="C131" s="267" t="s">
        <v>813</v>
      </c>
      <c r="D131" s="267" t="s">
        <v>320</v>
      </c>
      <c r="E131" s="267" t="s">
        <v>1080</v>
      </c>
      <c r="F131" s="420" t="s">
        <v>287</v>
      </c>
      <c r="G131" s="420" t="s">
        <v>287</v>
      </c>
      <c r="H131" s="420" t="s">
        <v>287</v>
      </c>
      <c r="I131" s="477">
        <v>1381696.6</v>
      </c>
      <c r="J131" s="420" t="s">
        <v>287</v>
      </c>
      <c r="K131" s="420" t="s">
        <v>287</v>
      </c>
      <c r="L131" s="420" t="s">
        <v>287</v>
      </c>
      <c r="M131" s="420" t="s">
        <v>287</v>
      </c>
      <c r="N131" s="420" t="s">
        <v>287</v>
      </c>
      <c r="O131" s="420" t="s">
        <v>287</v>
      </c>
      <c r="P131" s="420" t="s">
        <v>287</v>
      </c>
      <c r="Q131" s="420" t="s">
        <v>287</v>
      </c>
      <c r="R131" s="420" t="s">
        <v>287</v>
      </c>
      <c r="S131" s="420" t="s">
        <v>287</v>
      </c>
      <c r="T131" s="420" t="s">
        <v>287</v>
      </c>
    </row>
    <row r="132" spans="1:20" ht="15" customHeight="1" x14ac:dyDescent="0.35">
      <c r="A132" s="299">
        <v>45107</v>
      </c>
      <c r="B132" s="267" t="s">
        <v>295</v>
      </c>
      <c r="C132" s="267" t="s">
        <v>813</v>
      </c>
      <c r="D132" s="267" t="s">
        <v>321</v>
      </c>
      <c r="E132" s="267" t="s">
        <v>1080</v>
      </c>
      <c r="F132" s="420" t="s">
        <v>287</v>
      </c>
      <c r="G132" s="420" t="s">
        <v>287</v>
      </c>
      <c r="H132" s="420" t="s">
        <v>287</v>
      </c>
      <c r="I132" s="477">
        <v>1381696.6</v>
      </c>
      <c r="J132" s="420" t="s">
        <v>287</v>
      </c>
      <c r="K132" s="420" t="s">
        <v>287</v>
      </c>
      <c r="L132" s="420" t="s">
        <v>287</v>
      </c>
      <c r="M132" s="420" t="s">
        <v>287</v>
      </c>
      <c r="N132" s="420" t="s">
        <v>287</v>
      </c>
      <c r="O132" s="420" t="s">
        <v>287</v>
      </c>
      <c r="P132" s="420" t="s">
        <v>287</v>
      </c>
      <c r="Q132" s="420" t="s">
        <v>287</v>
      </c>
      <c r="R132" s="420" t="s">
        <v>287</v>
      </c>
      <c r="S132" s="420" t="s">
        <v>287</v>
      </c>
      <c r="T132" s="420" t="s">
        <v>287</v>
      </c>
    </row>
    <row r="133" spans="1:20" ht="15" customHeight="1" x14ac:dyDescent="0.35">
      <c r="A133" s="299">
        <v>45107</v>
      </c>
      <c r="B133" s="267" t="s">
        <v>295</v>
      </c>
      <c r="C133" s="267" t="s">
        <v>813</v>
      </c>
      <c r="D133" s="267" t="s">
        <v>322</v>
      </c>
      <c r="E133" s="267" t="s">
        <v>1080</v>
      </c>
      <c r="F133" s="420" t="s">
        <v>287</v>
      </c>
      <c r="G133" s="420" t="s">
        <v>287</v>
      </c>
      <c r="H133" s="420" t="s">
        <v>287</v>
      </c>
      <c r="I133" s="477">
        <v>1381696.6</v>
      </c>
      <c r="J133" s="420" t="s">
        <v>287</v>
      </c>
      <c r="K133" s="420" t="s">
        <v>287</v>
      </c>
      <c r="L133" s="420" t="s">
        <v>287</v>
      </c>
      <c r="M133" s="420" t="s">
        <v>287</v>
      </c>
      <c r="N133" s="420" t="s">
        <v>287</v>
      </c>
      <c r="O133" s="420" t="s">
        <v>287</v>
      </c>
      <c r="P133" s="420" t="s">
        <v>287</v>
      </c>
      <c r="Q133" s="420" t="s">
        <v>287</v>
      </c>
      <c r="R133" s="420" t="s">
        <v>287</v>
      </c>
      <c r="S133" s="420" t="s">
        <v>287</v>
      </c>
      <c r="T133" s="420" t="s">
        <v>287</v>
      </c>
    </row>
    <row r="134" spans="1:20" ht="15" customHeight="1" x14ac:dyDescent="0.35">
      <c r="A134" s="299">
        <v>45107</v>
      </c>
      <c r="B134" s="267" t="s">
        <v>295</v>
      </c>
      <c r="C134" s="267" t="s">
        <v>813</v>
      </c>
      <c r="D134" s="267" t="s">
        <v>317</v>
      </c>
      <c r="E134" s="267" t="s">
        <v>1081</v>
      </c>
      <c r="F134" s="420" t="s">
        <v>287</v>
      </c>
      <c r="G134" s="420" t="s">
        <v>287</v>
      </c>
      <c r="H134" s="420" t="s">
        <v>287</v>
      </c>
      <c r="I134" s="477">
        <v>0</v>
      </c>
      <c r="J134" s="420" t="s">
        <v>287</v>
      </c>
      <c r="K134" s="420" t="s">
        <v>287</v>
      </c>
      <c r="L134" s="420" t="s">
        <v>287</v>
      </c>
      <c r="M134" s="420" t="s">
        <v>287</v>
      </c>
      <c r="N134" s="420" t="s">
        <v>287</v>
      </c>
      <c r="O134" s="420" t="s">
        <v>287</v>
      </c>
      <c r="P134" s="420" t="s">
        <v>287</v>
      </c>
      <c r="Q134" s="420" t="s">
        <v>287</v>
      </c>
      <c r="R134" s="420" t="s">
        <v>287</v>
      </c>
      <c r="S134" s="420" t="s">
        <v>287</v>
      </c>
      <c r="T134" s="420" t="s">
        <v>287</v>
      </c>
    </row>
    <row r="135" spans="1:20" ht="15" customHeight="1" x14ac:dyDescent="0.35">
      <c r="A135" s="299">
        <v>45107</v>
      </c>
      <c r="B135" s="267" t="s">
        <v>295</v>
      </c>
      <c r="C135" s="267" t="s">
        <v>813</v>
      </c>
      <c r="D135" s="267" t="s">
        <v>318</v>
      </c>
      <c r="E135" s="267" t="s">
        <v>1081</v>
      </c>
      <c r="F135" s="420" t="s">
        <v>287</v>
      </c>
      <c r="G135" s="420" t="s">
        <v>287</v>
      </c>
      <c r="H135" s="420" t="s">
        <v>287</v>
      </c>
      <c r="I135" s="477">
        <v>0</v>
      </c>
      <c r="J135" s="420" t="s">
        <v>287</v>
      </c>
      <c r="K135" s="420" t="s">
        <v>287</v>
      </c>
      <c r="L135" s="420" t="s">
        <v>287</v>
      </c>
      <c r="M135" s="420" t="s">
        <v>287</v>
      </c>
      <c r="N135" s="420" t="s">
        <v>287</v>
      </c>
      <c r="O135" s="420" t="s">
        <v>287</v>
      </c>
      <c r="P135" s="420" t="s">
        <v>287</v>
      </c>
      <c r="Q135" s="420" t="s">
        <v>287</v>
      </c>
      <c r="R135" s="420" t="s">
        <v>287</v>
      </c>
      <c r="S135" s="420" t="s">
        <v>287</v>
      </c>
      <c r="T135" s="420" t="s">
        <v>287</v>
      </c>
    </row>
    <row r="136" spans="1:20" ht="15" customHeight="1" x14ac:dyDescent="0.35">
      <c r="A136" s="299">
        <v>45107</v>
      </c>
      <c r="B136" s="267" t="s">
        <v>295</v>
      </c>
      <c r="C136" s="267" t="s">
        <v>813</v>
      </c>
      <c r="D136" s="267" t="s">
        <v>319</v>
      </c>
      <c r="E136" s="267" t="s">
        <v>1081</v>
      </c>
      <c r="F136" s="420" t="s">
        <v>287</v>
      </c>
      <c r="G136" s="420" t="s">
        <v>287</v>
      </c>
      <c r="H136" s="420" t="s">
        <v>287</v>
      </c>
      <c r="I136" s="477">
        <v>153000000</v>
      </c>
      <c r="J136" s="420" t="s">
        <v>287</v>
      </c>
      <c r="K136" s="420" t="s">
        <v>287</v>
      </c>
      <c r="L136" s="420" t="s">
        <v>287</v>
      </c>
      <c r="M136" s="420" t="s">
        <v>287</v>
      </c>
      <c r="N136" s="420" t="s">
        <v>287</v>
      </c>
      <c r="O136" s="420" t="s">
        <v>287</v>
      </c>
      <c r="P136" s="420" t="s">
        <v>287</v>
      </c>
      <c r="Q136" s="420" t="s">
        <v>287</v>
      </c>
      <c r="R136" s="420" t="s">
        <v>287</v>
      </c>
      <c r="S136" s="420" t="s">
        <v>287</v>
      </c>
      <c r="T136" s="420" t="s">
        <v>287</v>
      </c>
    </row>
    <row r="137" spans="1:20" ht="15" customHeight="1" x14ac:dyDescent="0.35">
      <c r="A137" s="299">
        <v>45107</v>
      </c>
      <c r="B137" s="267" t="s">
        <v>295</v>
      </c>
      <c r="C137" s="267" t="s">
        <v>813</v>
      </c>
      <c r="D137" s="267" t="s">
        <v>320</v>
      </c>
      <c r="E137" s="267" t="s">
        <v>1081</v>
      </c>
      <c r="F137" s="420" t="s">
        <v>287</v>
      </c>
      <c r="G137" s="420" t="s">
        <v>287</v>
      </c>
      <c r="H137" s="420" t="s">
        <v>287</v>
      </c>
      <c r="I137" s="477">
        <v>153000000</v>
      </c>
      <c r="J137" s="420" t="s">
        <v>287</v>
      </c>
      <c r="K137" s="420" t="s">
        <v>287</v>
      </c>
      <c r="L137" s="420" t="s">
        <v>287</v>
      </c>
      <c r="M137" s="420" t="s">
        <v>287</v>
      </c>
      <c r="N137" s="420" t="s">
        <v>287</v>
      </c>
      <c r="O137" s="420" t="s">
        <v>287</v>
      </c>
      <c r="P137" s="420" t="s">
        <v>287</v>
      </c>
      <c r="Q137" s="420" t="s">
        <v>287</v>
      </c>
      <c r="R137" s="420" t="s">
        <v>287</v>
      </c>
      <c r="S137" s="420" t="s">
        <v>287</v>
      </c>
      <c r="T137" s="420" t="s">
        <v>287</v>
      </c>
    </row>
    <row r="138" spans="1:20" ht="15" customHeight="1" x14ac:dyDescent="0.35">
      <c r="A138" s="299">
        <v>45107</v>
      </c>
      <c r="B138" s="267" t="s">
        <v>295</v>
      </c>
      <c r="C138" s="267" t="s">
        <v>813</v>
      </c>
      <c r="D138" s="267" t="s">
        <v>321</v>
      </c>
      <c r="E138" s="267" t="s">
        <v>1081</v>
      </c>
      <c r="F138" s="420" t="s">
        <v>287</v>
      </c>
      <c r="G138" s="420" t="s">
        <v>287</v>
      </c>
      <c r="H138" s="420" t="s">
        <v>287</v>
      </c>
      <c r="I138" s="477">
        <v>153000000</v>
      </c>
      <c r="J138" s="420" t="s">
        <v>287</v>
      </c>
      <c r="K138" s="420" t="s">
        <v>287</v>
      </c>
      <c r="L138" s="420" t="s">
        <v>287</v>
      </c>
      <c r="M138" s="420" t="s">
        <v>287</v>
      </c>
      <c r="N138" s="420" t="s">
        <v>287</v>
      </c>
      <c r="O138" s="420" t="s">
        <v>287</v>
      </c>
      <c r="P138" s="420" t="s">
        <v>287</v>
      </c>
      <c r="Q138" s="420" t="s">
        <v>287</v>
      </c>
      <c r="R138" s="420" t="s">
        <v>287</v>
      </c>
      <c r="S138" s="420" t="s">
        <v>287</v>
      </c>
      <c r="T138" s="420" t="s">
        <v>287</v>
      </c>
    </row>
    <row r="139" spans="1:20" ht="15" customHeight="1" x14ac:dyDescent="0.35">
      <c r="A139" s="299">
        <v>45107</v>
      </c>
      <c r="B139" s="267" t="s">
        <v>295</v>
      </c>
      <c r="C139" s="267" t="s">
        <v>813</v>
      </c>
      <c r="D139" s="267" t="s">
        <v>322</v>
      </c>
      <c r="E139" s="267" t="s">
        <v>1081</v>
      </c>
      <c r="F139" s="420" t="s">
        <v>287</v>
      </c>
      <c r="G139" s="420" t="s">
        <v>287</v>
      </c>
      <c r="H139" s="420" t="s">
        <v>287</v>
      </c>
      <c r="I139" s="477">
        <v>153000000</v>
      </c>
      <c r="J139" s="420" t="s">
        <v>287</v>
      </c>
      <c r="K139" s="420" t="s">
        <v>287</v>
      </c>
      <c r="L139" s="420" t="s">
        <v>287</v>
      </c>
      <c r="M139" s="420" t="s">
        <v>287</v>
      </c>
      <c r="N139" s="420" t="s">
        <v>287</v>
      </c>
      <c r="O139" s="420" t="s">
        <v>287</v>
      </c>
      <c r="P139" s="420" t="s">
        <v>287</v>
      </c>
      <c r="Q139" s="420" t="s">
        <v>287</v>
      </c>
      <c r="R139" s="420" t="s">
        <v>287</v>
      </c>
      <c r="S139" s="420" t="s">
        <v>287</v>
      </c>
      <c r="T139" s="420" t="s">
        <v>287</v>
      </c>
    </row>
    <row r="140" spans="1:20" ht="15" customHeight="1" x14ac:dyDescent="0.35">
      <c r="A140" s="502">
        <v>45199</v>
      </c>
      <c r="B140" s="481" t="s">
        <v>295</v>
      </c>
      <c r="C140" s="481" t="s">
        <v>813</v>
      </c>
      <c r="D140" s="481" t="s">
        <v>317</v>
      </c>
      <c r="E140" s="481" t="s">
        <v>871</v>
      </c>
      <c r="F140" s="483" t="s">
        <v>287</v>
      </c>
      <c r="G140" s="483" t="s">
        <v>287</v>
      </c>
      <c r="H140" s="483" t="s">
        <v>287</v>
      </c>
      <c r="I140" s="485">
        <v>339598879.95999998</v>
      </c>
      <c r="J140" s="483" t="s">
        <v>287</v>
      </c>
      <c r="K140" s="483" t="s">
        <v>287</v>
      </c>
      <c r="L140" s="483" t="s">
        <v>287</v>
      </c>
      <c r="M140" s="483" t="s">
        <v>287</v>
      </c>
      <c r="N140" s="483" t="s">
        <v>287</v>
      </c>
      <c r="O140" s="483">
        <v>0</v>
      </c>
      <c r="P140" s="483" t="s">
        <v>287</v>
      </c>
      <c r="Q140" s="483" t="s">
        <v>287</v>
      </c>
      <c r="R140" s="483" t="s">
        <v>287</v>
      </c>
      <c r="S140" s="483">
        <v>112000000</v>
      </c>
      <c r="T140" s="483" t="s">
        <v>287</v>
      </c>
    </row>
    <row r="141" spans="1:20" ht="15" customHeight="1" x14ac:dyDescent="0.35">
      <c r="A141" s="502">
        <v>45199</v>
      </c>
      <c r="B141" s="481" t="s">
        <v>295</v>
      </c>
      <c r="C141" s="481" t="s">
        <v>813</v>
      </c>
      <c r="D141" s="481" t="s">
        <v>318</v>
      </c>
      <c r="E141" s="481" t="s">
        <v>871</v>
      </c>
      <c r="F141" s="483" t="s">
        <v>287</v>
      </c>
      <c r="G141" s="483" t="s">
        <v>287</v>
      </c>
      <c r="H141" s="483" t="s">
        <v>287</v>
      </c>
      <c r="I141" s="485">
        <v>339598879.95999998</v>
      </c>
      <c r="J141" s="483" t="s">
        <v>287</v>
      </c>
      <c r="K141" s="483" t="s">
        <v>287</v>
      </c>
      <c r="L141" s="483" t="s">
        <v>287</v>
      </c>
      <c r="M141" s="483" t="s">
        <v>287</v>
      </c>
      <c r="N141" s="483" t="s">
        <v>287</v>
      </c>
      <c r="O141" s="483">
        <v>0</v>
      </c>
      <c r="P141" s="483" t="s">
        <v>287</v>
      </c>
      <c r="Q141" s="483" t="s">
        <v>287</v>
      </c>
      <c r="R141" s="483" t="s">
        <v>287</v>
      </c>
      <c r="S141" s="483">
        <v>112000000</v>
      </c>
      <c r="T141" s="483" t="s">
        <v>287</v>
      </c>
    </row>
    <row r="142" spans="1:20" ht="15" customHeight="1" x14ac:dyDescent="0.35">
      <c r="A142" s="502">
        <v>45199</v>
      </c>
      <c r="B142" s="481" t="s">
        <v>295</v>
      </c>
      <c r="C142" s="481" t="s">
        <v>813</v>
      </c>
      <c r="D142" s="481" t="s">
        <v>319</v>
      </c>
      <c r="E142" s="481" t="s">
        <v>871</v>
      </c>
      <c r="F142" s="483" t="s">
        <v>287</v>
      </c>
      <c r="G142" s="483" t="s">
        <v>287</v>
      </c>
      <c r="H142" s="483" t="s">
        <v>287</v>
      </c>
      <c r="I142" s="485">
        <v>1977991843.05</v>
      </c>
      <c r="J142" s="483" t="s">
        <v>287</v>
      </c>
      <c r="K142" s="483" t="s">
        <v>287</v>
      </c>
      <c r="L142" s="483" t="s">
        <v>287</v>
      </c>
      <c r="M142" s="483" t="s">
        <v>287</v>
      </c>
      <c r="N142" s="483" t="s">
        <v>287</v>
      </c>
      <c r="O142" s="483">
        <v>927180.00000000012</v>
      </c>
      <c r="P142" s="483" t="s">
        <v>287</v>
      </c>
      <c r="Q142" s="483" t="s">
        <v>287</v>
      </c>
      <c r="R142" s="483" t="s">
        <v>287</v>
      </c>
      <c r="S142" s="483">
        <v>735031941.94882727</v>
      </c>
      <c r="T142" s="483" t="s">
        <v>287</v>
      </c>
    </row>
    <row r="143" spans="1:20" ht="15" customHeight="1" x14ac:dyDescent="0.35">
      <c r="A143" s="502">
        <v>45199</v>
      </c>
      <c r="B143" s="481" t="s">
        <v>295</v>
      </c>
      <c r="C143" s="481" t="s">
        <v>813</v>
      </c>
      <c r="D143" s="481" t="s">
        <v>320</v>
      </c>
      <c r="E143" s="481" t="s">
        <v>871</v>
      </c>
      <c r="F143" s="483" t="s">
        <v>287</v>
      </c>
      <c r="G143" s="483" t="s">
        <v>287</v>
      </c>
      <c r="H143" s="483" t="s">
        <v>287</v>
      </c>
      <c r="I143" s="485">
        <v>1977991843.05</v>
      </c>
      <c r="J143" s="483" t="s">
        <v>287</v>
      </c>
      <c r="K143" s="483" t="s">
        <v>287</v>
      </c>
      <c r="L143" s="483" t="s">
        <v>287</v>
      </c>
      <c r="M143" s="483" t="s">
        <v>287</v>
      </c>
      <c r="N143" s="483" t="s">
        <v>287</v>
      </c>
      <c r="O143" s="483">
        <v>649026</v>
      </c>
      <c r="P143" s="483" t="s">
        <v>287</v>
      </c>
      <c r="Q143" s="483" t="s">
        <v>287</v>
      </c>
      <c r="R143" s="483" t="s">
        <v>287</v>
      </c>
      <c r="S143" s="483">
        <v>729047581.53999984</v>
      </c>
      <c r="T143" s="483" t="s">
        <v>287</v>
      </c>
    </row>
    <row r="144" spans="1:20" ht="15" customHeight="1" x14ac:dyDescent="0.35">
      <c r="A144" s="502">
        <v>45199</v>
      </c>
      <c r="B144" s="481" t="s">
        <v>295</v>
      </c>
      <c r="C144" s="481" t="s">
        <v>813</v>
      </c>
      <c r="D144" s="481" t="s">
        <v>321</v>
      </c>
      <c r="E144" s="481" t="s">
        <v>871</v>
      </c>
      <c r="F144" s="483" t="s">
        <v>287</v>
      </c>
      <c r="G144" s="483" t="s">
        <v>287</v>
      </c>
      <c r="H144" s="483" t="s">
        <v>287</v>
      </c>
      <c r="I144" s="486">
        <v>2317590723.0100002</v>
      </c>
      <c r="J144" s="483" t="s">
        <v>287</v>
      </c>
      <c r="K144" s="483" t="s">
        <v>287</v>
      </c>
      <c r="L144" s="483" t="s">
        <v>287</v>
      </c>
      <c r="M144" s="483" t="s">
        <v>287</v>
      </c>
      <c r="N144" s="483" t="s">
        <v>287</v>
      </c>
      <c r="O144" s="487">
        <v>927180.00000000012</v>
      </c>
      <c r="P144" s="483" t="s">
        <v>287</v>
      </c>
      <c r="Q144" s="483" t="s">
        <v>287</v>
      </c>
      <c r="R144" s="483" t="s">
        <v>287</v>
      </c>
      <c r="S144" s="483">
        <v>847031941.94882727</v>
      </c>
      <c r="T144" s="483" t="s">
        <v>287</v>
      </c>
    </row>
    <row r="145" spans="1:20" ht="15" customHeight="1" x14ac:dyDescent="0.35">
      <c r="A145" s="502">
        <v>45199</v>
      </c>
      <c r="B145" s="481" t="s">
        <v>295</v>
      </c>
      <c r="C145" s="481" t="s">
        <v>813</v>
      </c>
      <c r="D145" s="481" t="s">
        <v>322</v>
      </c>
      <c r="E145" s="481" t="s">
        <v>871</v>
      </c>
      <c r="F145" s="483" t="s">
        <v>287</v>
      </c>
      <c r="G145" s="483" t="s">
        <v>287</v>
      </c>
      <c r="H145" s="488" t="s">
        <v>287</v>
      </c>
      <c r="I145" s="485">
        <v>2317590723.0100002</v>
      </c>
      <c r="J145" s="489" t="s">
        <v>287</v>
      </c>
      <c r="K145" s="483" t="s">
        <v>287</v>
      </c>
      <c r="L145" s="483" t="s">
        <v>287</v>
      </c>
      <c r="M145" s="483" t="s">
        <v>287</v>
      </c>
      <c r="N145" s="488" t="s">
        <v>287</v>
      </c>
      <c r="O145" s="483">
        <v>649026</v>
      </c>
      <c r="P145" s="489" t="s">
        <v>287</v>
      </c>
      <c r="Q145" s="483" t="s">
        <v>287</v>
      </c>
      <c r="R145" s="483" t="s">
        <v>287</v>
      </c>
      <c r="S145" s="483">
        <v>841047581.53999984</v>
      </c>
      <c r="T145" s="483" t="s">
        <v>287</v>
      </c>
    </row>
    <row r="146" spans="1:20" ht="15" customHeight="1" x14ac:dyDescent="0.35">
      <c r="A146" s="502">
        <v>45199</v>
      </c>
      <c r="B146" s="481" t="s">
        <v>295</v>
      </c>
      <c r="C146" s="481" t="s">
        <v>813</v>
      </c>
      <c r="D146" s="481" t="s">
        <v>317</v>
      </c>
      <c r="E146" s="481" t="s">
        <v>288</v>
      </c>
      <c r="F146" s="483" t="s">
        <v>287</v>
      </c>
      <c r="G146" s="483" t="s">
        <v>287</v>
      </c>
      <c r="H146" s="483" t="s">
        <v>287</v>
      </c>
      <c r="I146" s="490">
        <v>62922</v>
      </c>
      <c r="J146" s="483" t="s">
        <v>287</v>
      </c>
      <c r="K146" s="483" t="s">
        <v>287</v>
      </c>
      <c r="L146" s="483" t="s">
        <v>287</v>
      </c>
      <c r="M146" s="483" t="s">
        <v>287</v>
      </c>
      <c r="N146" s="483" t="s">
        <v>287</v>
      </c>
      <c r="O146" s="491" t="s">
        <v>287</v>
      </c>
      <c r="P146" s="483" t="s">
        <v>287</v>
      </c>
      <c r="Q146" s="483" t="s">
        <v>287</v>
      </c>
      <c r="R146" s="483" t="s">
        <v>287</v>
      </c>
      <c r="S146" s="483" t="s">
        <v>287</v>
      </c>
      <c r="T146" s="483" t="s">
        <v>287</v>
      </c>
    </row>
    <row r="147" spans="1:20" ht="15" customHeight="1" x14ac:dyDescent="0.35">
      <c r="A147" s="502">
        <v>45199</v>
      </c>
      <c r="B147" s="481" t="s">
        <v>295</v>
      </c>
      <c r="C147" s="481" t="s">
        <v>813</v>
      </c>
      <c r="D147" s="481" t="s">
        <v>318</v>
      </c>
      <c r="E147" s="481" t="s">
        <v>288</v>
      </c>
      <c r="F147" s="483" t="s">
        <v>287</v>
      </c>
      <c r="G147" s="483" t="s">
        <v>287</v>
      </c>
      <c r="H147" s="483" t="s">
        <v>287</v>
      </c>
      <c r="I147" s="492">
        <v>62922</v>
      </c>
      <c r="J147" s="483" t="s">
        <v>287</v>
      </c>
      <c r="K147" s="483" t="s">
        <v>287</v>
      </c>
      <c r="L147" s="483" t="s">
        <v>287</v>
      </c>
      <c r="M147" s="483" t="s">
        <v>287</v>
      </c>
      <c r="N147" s="483" t="s">
        <v>287</v>
      </c>
      <c r="O147" s="483" t="s">
        <v>287</v>
      </c>
      <c r="P147" s="483" t="s">
        <v>287</v>
      </c>
      <c r="Q147" s="483" t="s">
        <v>287</v>
      </c>
      <c r="R147" s="483" t="s">
        <v>287</v>
      </c>
      <c r="S147" s="483" t="s">
        <v>287</v>
      </c>
      <c r="T147" s="483" t="s">
        <v>287</v>
      </c>
    </row>
    <row r="148" spans="1:20" ht="15" customHeight="1" x14ac:dyDescent="0.35">
      <c r="A148" s="502">
        <v>45199</v>
      </c>
      <c r="B148" s="481" t="s">
        <v>295</v>
      </c>
      <c r="C148" s="481" t="s">
        <v>813</v>
      </c>
      <c r="D148" s="481" t="s">
        <v>319</v>
      </c>
      <c r="E148" s="481" t="s">
        <v>288</v>
      </c>
      <c r="F148" s="483" t="s">
        <v>287</v>
      </c>
      <c r="G148" s="483" t="s">
        <v>287</v>
      </c>
      <c r="H148" s="483" t="s">
        <v>287</v>
      </c>
      <c r="I148" s="492">
        <v>47581949.890000001</v>
      </c>
      <c r="J148" s="483" t="s">
        <v>287</v>
      </c>
      <c r="K148" s="483" t="s">
        <v>287</v>
      </c>
      <c r="L148" s="483" t="s">
        <v>287</v>
      </c>
      <c r="M148" s="483" t="s">
        <v>287</v>
      </c>
      <c r="N148" s="483" t="s">
        <v>287</v>
      </c>
      <c r="O148" s="483" t="s">
        <v>287</v>
      </c>
      <c r="P148" s="483" t="s">
        <v>287</v>
      </c>
      <c r="Q148" s="483" t="s">
        <v>287</v>
      </c>
      <c r="R148" s="483" t="s">
        <v>287</v>
      </c>
      <c r="S148" s="483" t="s">
        <v>287</v>
      </c>
      <c r="T148" s="483" t="s">
        <v>287</v>
      </c>
    </row>
    <row r="149" spans="1:20" ht="15" customHeight="1" x14ac:dyDescent="0.35">
      <c r="A149" s="502">
        <v>45199</v>
      </c>
      <c r="B149" s="481" t="s">
        <v>295</v>
      </c>
      <c r="C149" s="481" t="s">
        <v>813</v>
      </c>
      <c r="D149" s="481" t="s">
        <v>320</v>
      </c>
      <c r="E149" s="481" t="s">
        <v>288</v>
      </c>
      <c r="F149" s="483" t="s">
        <v>287</v>
      </c>
      <c r="G149" s="483" t="s">
        <v>287</v>
      </c>
      <c r="H149" s="483" t="s">
        <v>287</v>
      </c>
      <c r="I149" s="492">
        <v>47581949.890000001</v>
      </c>
      <c r="J149" s="483" t="s">
        <v>287</v>
      </c>
      <c r="K149" s="483" t="s">
        <v>287</v>
      </c>
      <c r="L149" s="483" t="s">
        <v>287</v>
      </c>
      <c r="M149" s="483" t="s">
        <v>287</v>
      </c>
      <c r="N149" s="483" t="s">
        <v>287</v>
      </c>
      <c r="O149" s="483" t="s">
        <v>287</v>
      </c>
      <c r="P149" s="483" t="s">
        <v>287</v>
      </c>
      <c r="Q149" s="483" t="s">
        <v>287</v>
      </c>
      <c r="R149" s="483" t="s">
        <v>287</v>
      </c>
      <c r="S149" s="483" t="s">
        <v>287</v>
      </c>
      <c r="T149" s="483" t="s">
        <v>287</v>
      </c>
    </row>
    <row r="150" spans="1:20" ht="15" customHeight="1" x14ac:dyDescent="0.35">
      <c r="A150" s="502">
        <v>45199</v>
      </c>
      <c r="B150" s="481" t="s">
        <v>295</v>
      </c>
      <c r="C150" s="481" t="s">
        <v>813</v>
      </c>
      <c r="D150" s="481" t="s">
        <v>321</v>
      </c>
      <c r="E150" s="481" t="s">
        <v>288</v>
      </c>
      <c r="F150" s="483" t="s">
        <v>287</v>
      </c>
      <c r="G150" s="483" t="s">
        <v>287</v>
      </c>
      <c r="H150" s="483" t="s">
        <v>287</v>
      </c>
      <c r="I150" s="492">
        <v>47644871.890000001</v>
      </c>
      <c r="J150" s="483" t="s">
        <v>287</v>
      </c>
      <c r="K150" s="483" t="s">
        <v>287</v>
      </c>
      <c r="L150" s="483" t="s">
        <v>287</v>
      </c>
      <c r="M150" s="483" t="s">
        <v>287</v>
      </c>
      <c r="N150" s="483" t="s">
        <v>287</v>
      </c>
      <c r="O150" s="483" t="s">
        <v>287</v>
      </c>
      <c r="P150" s="483" t="s">
        <v>287</v>
      </c>
      <c r="Q150" s="483" t="s">
        <v>287</v>
      </c>
      <c r="R150" s="483" t="s">
        <v>287</v>
      </c>
      <c r="S150" s="483" t="s">
        <v>287</v>
      </c>
      <c r="T150" s="483" t="s">
        <v>287</v>
      </c>
    </row>
    <row r="151" spans="1:20" ht="15" customHeight="1" x14ac:dyDescent="0.35">
      <c r="A151" s="502">
        <v>45199</v>
      </c>
      <c r="B151" s="481" t="s">
        <v>295</v>
      </c>
      <c r="C151" s="481" t="s">
        <v>813</v>
      </c>
      <c r="D151" s="481" t="s">
        <v>322</v>
      </c>
      <c r="E151" s="481" t="s">
        <v>288</v>
      </c>
      <c r="F151" s="483" t="s">
        <v>287</v>
      </c>
      <c r="G151" s="483" t="s">
        <v>287</v>
      </c>
      <c r="H151" s="483" t="s">
        <v>287</v>
      </c>
      <c r="I151" s="492">
        <v>47644871.890000001</v>
      </c>
      <c r="J151" s="483" t="s">
        <v>287</v>
      </c>
      <c r="K151" s="483" t="s">
        <v>287</v>
      </c>
      <c r="L151" s="483" t="s">
        <v>287</v>
      </c>
      <c r="M151" s="483" t="s">
        <v>287</v>
      </c>
      <c r="N151" s="483" t="s">
        <v>287</v>
      </c>
      <c r="O151" s="483" t="s">
        <v>287</v>
      </c>
      <c r="P151" s="483" t="s">
        <v>287</v>
      </c>
      <c r="Q151" s="483" t="s">
        <v>287</v>
      </c>
      <c r="R151" s="483" t="s">
        <v>287</v>
      </c>
      <c r="S151" s="483" t="s">
        <v>287</v>
      </c>
      <c r="T151" s="483" t="s">
        <v>287</v>
      </c>
    </row>
    <row r="152" spans="1:20" ht="15" customHeight="1" x14ac:dyDescent="0.35">
      <c r="A152" s="502">
        <v>45199</v>
      </c>
      <c r="B152" s="481" t="s">
        <v>295</v>
      </c>
      <c r="C152" s="481" t="s">
        <v>813</v>
      </c>
      <c r="D152" s="481" t="s">
        <v>317</v>
      </c>
      <c r="E152" s="481" t="s">
        <v>1080</v>
      </c>
      <c r="F152" s="483" t="s">
        <v>287</v>
      </c>
      <c r="G152" s="483" t="s">
        <v>287</v>
      </c>
      <c r="H152" s="483" t="s">
        <v>287</v>
      </c>
      <c r="I152" s="492">
        <v>0</v>
      </c>
      <c r="J152" s="483" t="s">
        <v>287</v>
      </c>
      <c r="K152" s="483" t="s">
        <v>287</v>
      </c>
      <c r="L152" s="483" t="s">
        <v>287</v>
      </c>
      <c r="M152" s="483" t="s">
        <v>287</v>
      </c>
      <c r="N152" s="483" t="s">
        <v>287</v>
      </c>
      <c r="O152" s="483" t="s">
        <v>287</v>
      </c>
      <c r="P152" s="483" t="s">
        <v>287</v>
      </c>
      <c r="Q152" s="483" t="s">
        <v>287</v>
      </c>
      <c r="R152" s="483" t="s">
        <v>287</v>
      </c>
      <c r="S152" s="483" t="s">
        <v>287</v>
      </c>
      <c r="T152" s="483" t="s">
        <v>287</v>
      </c>
    </row>
    <row r="153" spans="1:20" ht="15" customHeight="1" x14ac:dyDescent="0.35">
      <c r="A153" s="502">
        <v>45199</v>
      </c>
      <c r="B153" s="481" t="s">
        <v>295</v>
      </c>
      <c r="C153" s="481" t="s">
        <v>813</v>
      </c>
      <c r="D153" s="481" t="s">
        <v>318</v>
      </c>
      <c r="E153" s="481" t="s">
        <v>1080</v>
      </c>
      <c r="F153" s="483" t="s">
        <v>287</v>
      </c>
      <c r="G153" s="483" t="s">
        <v>287</v>
      </c>
      <c r="H153" s="483" t="s">
        <v>287</v>
      </c>
      <c r="I153" s="492">
        <v>0</v>
      </c>
      <c r="J153" s="483" t="s">
        <v>287</v>
      </c>
      <c r="K153" s="483" t="s">
        <v>287</v>
      </c>
      <c r="L153" s="483" t="s">
        <v>287</v>
      </c>
      <c r="M153" s="483" t="s">
        <v>287</v>
      </c>
      <c r="N153" s="483" t="s">
        <v>287</v>
      </c>
      <c r="O153" s="483" t="s">
        <v>287</v>
      </c>
      <c r="P153" s="483" t="s">
        <v>287</v>
      </c>
      <c r="Q153" s="483" t="s">
        <v>287</v>
      </c>
      <c r="R153" s="483" t="s">
        <v>287</v>
      </c>
      <c r="S153" s="483" t="s">
        <v>287</v>
      </c>
      <c r="T153" s="483" t="s">
        <v>287</v>
      </c>
    </row>
    <row r="154" spans="1:20" ht="15" customHeight="1" x14ac:dyDescent="0.35">
      <c r="A154" s="502">
        <v>45199</v>
      </c>
      <c r="B154" s="481" t="s">
        <v>295</v>
      </c>
      <c r="C154" s="481" t="s">
        <v>813</v>
      </c>
      <c r="D154" s="481" t="s">
        <v>319</v>
      </c>
      <c r="E154" s="481" t="s">
        <v>1080</v>
      </c>
      <c r="F154" s="483" t="s">
        <v>287</v>
      </c>
      <c r="G154" s="483" t="s">
        <v>287</v>
      </c>
      <c r="H154" s="483" t="s">
        <v>287</v>
      </c>
      <c r="I154" s="492">
        <v>1381696.6</v>
      </c>
      <c r="J154" s="483" t="s">
        <v>287</v>
      </c>
      <c r="K154" s="483" t="s">
        <v>287</v>
      </c>
      <c r="L154" s="483" t="s">
        <v>287</v>
      </c>
      <c r="M154" s="483" t="s">
        <v>287</v>
      </c>
      <c r="N154" s="483" t="s">
        <v>287</v>
      </c>
      <c r="O154" s="483" t="s">
        <v>287</v>
      </c>
      <c r="P154" s="483" t="s">
        <v>287</v>
      </c>
      <c r="Q154" s="483" t="s">
        <v>287</v>
      </c>
      <c r="R154" s="483" t="s">
        <v>287</v>
      </c>
      <c r="S154" s="483" t="s">
        <v>287</v>
      </c>
      <c r="T154" s="483" t="s">
        <v>287</v>
      </c>
    </row>
    <row r="155" spans="1:20" ht="15" customHeight="1" x14ac:dyDescent="0.35">
      <c r="A155" s="502">
        <v>45199</v>
      </c>
      <c r="B155" s="481" t="s">
        <v>295</v>
      </c>
      <c r="C155" s="481" t="s">
        <v>813</v>
      </c>
      <c r="D155" s="481" t="s">
        <v>320</v>
      </c>
      <c r="E155" s="481" t="s">
        <v>1080</v>
      </c>
      <c r="F155" s="483" t="s">
        <v>287</v>
      </c>
      <c r="G155" s="483" t="s">
        <v>287</v>
      </c>
      <c r="H155" s="483" t="s">
        <v>287</v>
      </c>
      <c r="I155" s="492">
        <v>1381696.6</v>
      </c>
      <c r="J155" s="483" t="s">
        <v>287</v>
      </c>
      <c r="K155" s="483" t="s">
        <v>287</v>
      </c>
      <c r="L155" s="483" t="s">
        <v>287</v>
      </c>
      <c r="M155" s="483" t="s">
        <v>287</v>
      </c>
      <c r="N155" s="483" t="s">
        <v>287</v>
      </c>
      <c r="O155" s="483" t="s">
        <v>287</v>
      </c>
      <c r="P155" s="483" t="s">
        <v>287</v>
      </c>
      <c r="Q155" s="483" t="s">
        <v>287</v>
      </c>
      <c r="R155" s="483" t="s">
        <v>287</v>
      </c>
      <c r="S155" s="483" t="s">
        <v>287</v>
      </c>
      <c r="T155" s="483" t="s">
        <v>287</v>
      </c>
    </row>
    <row r="156" spans="1:20" ht="15" customHeight="1" x14ac:dyDescent="0.35">
      <c r="A156" s="502">
        <v>45199</v>
      </c>
      <c r="B156" s="481" t="s">
        <v>295</v>
      </c>
      <c r="C156" s="481" t="s">
        <v>813</v>
      </c>
      <c r="D156" s="481" t="s">
        <v>321</v>
      </c>
      <c r="E156" s="481" t="s">
        <v>1080</v>
      </c>
      <c r="F156" s="483" t="s">
        <v>287</v>
      </c>
      <c r="G156" s="483" t="s">
        <v>287</v>
      </c>
      <c r="H156" s="483" t="s">
        <v>287</v>
      </c>
      <c r="I156" s="492">
        <v>1381696.6</v>
      </c>
      <c r="J156" s="483" t="s">
        <v>287</v>
      </c>
      <c r="K156" s="483" t="s">
        <v>287</v>
      </c>
      <c r="L156" s="483" t="s">
        <v>287</v>
      </c>
      <c r="M156" s="483" t="s">
        <v>287</v>
      </c>
      <c r="N156" s="483" t="s">
        <v>287</v>
      </c>
      <c r="O156" s="483" t="s">
        <v>287</v>
      </c>
      <c r="P156" s="483" t="s">
        <v>287</v>
      </c>
      <c r="Q156" s="483" t="s">
        <v>287</v>
      </c>
      <c r="R156" s="483" t="s">
        <v>287</v>
      </c>
      <c r="S156" s="483" t="s">
        <v>287</v>
      </c>
      <c r="T156" s="483" t="s">
        <v>287</v>
      </c>
    </row>
    <row r="157" spans="1:20" ht="15" customHeight="1" x14ac:dyDescent="0.35">
      <c r="A157" s="502">
        <v>45199</v>
      </c>
      <c r="B157" s="481" t="s">
        <v>295</v>
      </c>
      <c r="C157" s="481" t="s">
        <v>813</v>
      </c>
      <c r="D157" s="481" t="s">
        <v>322</v>
      </c>
      <c r="E157" s="481" t="s">
        <v>1080</v>
      </c>
      <c r="F157" s="483" t="s">
        <v>287</v>
      </c>
      <c r="G157" s="483" t="s">
        <v>287</v>
      </c>
      <c r="H157" s="483" t="s">
        <v>287</v>
      </c>
      <c r="I157" s="492">
        <v>1381696.6</v>
      </c>
      <c r="J157" s="483" t="s">
        <v>287</v>
      </c>
      <c r="K157" s="483" t="s">
        <v>287</v>
      </c>
      <c r="L157" s="483" t="s">
        <v>287</v>
      </c>
      <c r="M157" s="483" t="s">
        <v>287</v>
      </c>
      <c r="N157" s="483" t="s">
        <v>287</v>
      </c>
      <c r="O157" s="483" t="s">
        <v>287</v>
      </c>
      <c r="P157" s="483" t="s">
        <v>287</v>
      </c>
      <c r="Q157" s="483" t="s">
        <v>287</v>
      </c>
      <c r="R157" s="483" t="s">
        <v>287</v>
      </c>
      <c r="S157" s="483" t="s">
        <v>287</v>
      </c>
      <c r="T157" s="483" t="s">
        <v>287</v>
      </c>
    </row>
    <row r="158" spans="1:20" ht="15" customHeight="1" x14ac:dyDescent="0.35">
      <c r="A158" s="502">
        <v>45199</v>
      </c>
      <c r="B158" s="481" t="s">
        <v>295</v>
      </c>
      <c r="C158" s="481" t="s">
        <v>813</v>
      </c>
      <c r="D158" s="481" t="s">
        <v>317</v>
      </c>
      <c r="E158" s="481" t="s">
        <v>1081</v>
      </c>
      <c r="F158" s="483" t="s">
        <v>287</v>
      </c>
      <c r="G158" s="483" t="s">
        <v>287</v>
      </c>
      <c r="H158" s="483" t="s">
        <v>287</v>
      </c>
      <c r="I158" s="492">
        <v>0</v>
      </c>
      <c r="J158" s="483" t="s">
        <v>287</v>
      </c>
      <c r="K158" s="483" t="s">
        <v>287</v>
      </c>
      <c r="L158" s="483" t="s">
        <v>287</v>
      </c>
      <c r="M158" s="483" t="s">
        <v>287</v>
      </c>
      <c r="N158" s="483" t="s">
        <v>287</v>
      </c>
      <c r="O158" s="483" t="s">
        <v>287</v>
      </c>
      <c r="P158" s="483" t="s">
        <v>287</v>
      </c>
      <c r="Q158" s="483" t="s">
        <v>287</v>
      </c>
      <c r="R158" s="483" t="s">
        <v>287</v>
      </c>
      <c r="S158" s="483" t="s">
        <v>287</v>
      </c>
      <c r="T158" s="483" t="s">
        <v>287</v>
      </c>
    </row>
    <row r="159" spans="1:20" ht="15" customHeight="1" x14ac:dyDescent="0.35">
      <c r="A159" s="502">
        <v>45199</v>
      </c>
      <c r="B159" s="481" t="s">
        <v>295</v>
      </c>
      <c r="C159" s="481" t="s">
        <v>813</v>
      </c>
      <c r="D159" s="481" t="s">
        <v>318</v>
      </c>
      <c r="E159" s="481" t="s">
        <v>1081</v>
      </c>
      <c r="F159" s="483" t="s">
        <v>287</v>
      </c>
      <c r="G159" s="483" t="s">
        <v>287</v>
      </c>
      <c r="H159" s="483" t="s">
        <v>287</v>
      </c>
      <c r="I159" s="492">
        <v>0</v>
      </c>
      <c r="J159" s="483" t="s">
        <v>287</v>
      </c>
      <c r="K159" s="483" t="s">
        <v>287</v>
      </c>
      <c r="L159" s="483" t="s">
        <v>287</v>
      </c>
      <c r="M159" s="483" t="s">
        <v>287</v>
      </c>
      <c r="N159" s="483" t="s">
        <v>287</v>
      </c>
      <c r="O159" s="483" t="s">
        <v>287</v>
      </c>
      <c r="P159" s="483" t="s">
        <v>287</v>
      </c>
      <c r="Q159" s="483" t="s">
        <v>287</v>
      </c>
      <c r="R159" s="483" t="s">
        <v>287</v>
      </c>
      <c r="S159" s="483" t="s">
        <v>287</v>
      </c>
      <c r="T159" s="483" t="s">
        <v>287</v>
      </c>
    </row>
    <row r="160" spans="1:20" ht="15" customHeight="1" x14ac:dyDescent="0.35">
      <c r="A160" s="502">
        <v>45199</v>
      </c>
      <c r="B160" s="481" t="s">
        <v>295</v>
      </c>
      <c r="C160" s="481" t="s">
        <v>813</v>
      </c>
      <c r="D160" s="481" t="s">
        <v>319</v>
      </c>
      <c r="E160" s="481" t="s">
        <v>1081</v>
      </c>
      <c r="F160" s="483" t="s">
        <v>287</v>
      </c>
      <c r="G160" s="483" t="s">
        <v>287</v>
      </c>
      <c r="H160" s="483" t="s">
        <v>287</v>
      </c>
      <c r="I160" s="492">
        <v>153000000</v>
      </c>
      <c r="J160" s="483" t="s">
        <v>287</v>
      </c>
      <c r="K160" s="483" t="s">
        <v>287</v>
      </c>
      <c r="L160" s="483" t="s">
        <v>287</v>
      </c>
      <c r="M160" s="483" t="s">
        <v>287</v>
      </c>
      <c r="N160" s="483" t="s">
        <v>287</v>
      </c>
      <c r="O160" s="483" t="s">
        <v>287</v>
      </c>
      <c r="P160" s="483" t="s">
        <v>287</v>
      </c>
      <c r="Q160" s="483" t="s">
        <v>287</v>
      </c>
      <c r="R160" s="483" t="s">
        <v>287</v>
      </c>
      <c r="S160" s="483" t="s">
        <v>287</v>
      </c>
      <c r="T160" s="483" t="s">
        <v>287</v>
      </c>
    </row>
    <row r="161" spans="1:20" ht="15" customHeight="1" x14ac:dyDescent="0.35">
      <c r="A161" s="502">
        <v>45199</v>
      </c>
      <c r="B161" s="481" t="s">
        <v>295</v>
      </c>
      <c r="C161" s="481" t="s">
        <v>813</v>
      </c>
      <c r="D161" s="481" t="s">
        <v>320</v>
      </c>
      <c r="E161" s="481" t="s">
        <v>1081</v>
      </c>
      <c r="F161" s="483" t="s">
        <v>287</v>
      </c>
      <c r="G161" s="483" t="s">
        <v>287</v>
      </c>
      <c r="H161" s="483" t="s">
        <v>287</v>
      </c>
      <c r="I161" s="492">
        <v>153000000</v>
      </c>
      <c r="J161" s="483" t="s">
        <v>287</v>
      </c>
      <c r="K161" s="483" t="s">
        <v>287</v>
      </c>
      <c r="L161" s="483" t="s">
        <v>287</v>
      </c>
      <c r="M161" s="483" t="s">
        <v>287</v>
      </c>
      <c r="N161" s="483" t="s">
        <v>287</v>
      </c>
      <c r="O161" s="483" t="s">
        <v>287</v>
      </c>
      <c r="P161" s="483" t="s">
        <v>287</v>
      </c>
      <c r="Q161" s="483" t="s">
        <v>287</v>
      </c>
      <c r="R161" s="483" t="s">
        <v>287</v>
      </c>
      <c r="S161" s="483" t="s">
        <v>287</v>
      </c>
      <c r="T161" s="483" t="s">
        <v>287</v>
      </c>
    </row>
    <row r="162" spans="1:20" ht="15" customHeight="1" x14ac:dyDescent="0.35">
      <c r="A162" s="502">
        <v>45199</v>
      </c>
      <c r="B162" s="481" t="s">
        <v>295</v>
      </c>
      <c r="C162" s="481" t="s">
        <v>813</v>
      </c>
      <c r="D162" s="481" t="s">
        <v>321</v>
      </c>
      <c r="E162" s="481" t="s">
        <v>1081</v>
      </c>
      <c r="F162" s="483" t="s">
        <v>287</v>
      </c>
      <c r="G162" s="483" t="s">
        <v>287</v>
      </c>
      <c r="H162" s="483" t="s">
        <v>287</v>
      </c>
      <c r="I162" s="492">
        <v>153000000</v>
      </c>
      <c r="J162" s="483" t="s">
        <v>287</v>
      </c>
      <c r="K162" s="483" t="s">
        <v>287</v>
      </c>
      <c r="L162" s="483" t="s">
        <v>287</v>
      </c>
      <c r="M162" s="483" t="s">
        <v>287</v>
      </c>
      <c r="N162" s="483" t="s">
        <v>287</v>
      </c>
      <c r="O162" s="483" t="s">
        <v>287</v>
      </c>
      <c r="P162" s="483" t="s">
        <v>287</v>
      </c>
      <c r="Q162" s="483" t="s">
        <v>287</v>
      </c>
      <c r="R162" s="483" t="s">
        <v>287</v>
      </c>
      <c r="S162" s="483" t="s">
        <v>287</v>
      </c>
      <c r="T162" s="483" t="s">
        <v>287</v>
      </c>
    </row>
    <row r="163" spans="1:20" ht="15" customHeight="1" x14ac:dyDescent="0.35">
      <c r="A163" s="502">
        <v>45199</v>
      </c>
      <c r="B163" s="481" t="s">
        <v>295</v>
      </c>
      <c r="C163" s="481" t="s">
        <v>813</v>
      </c>
      <c r="D163" s="481" t="s">
        <v>322</v>
      </c>
      <c r="E163" s="481" t="s">
        <v>1081</v>
      </c>
      <c r="F163" s="483" t="s">
        <v>287</v>
      </c>
      <c r="G163" s="483" t="s">
        <v>287</v>
      </c>
      <c r="H163" s="483" t="s">
        <v>287</v>
      </c>
      <c r="I163" s="492">
        <v>153000000</v>
      </c>
      <c r="J163" s="483" t="s">
        <v>287</v>
      </c>
      <c r="K163" s="483" t="s">
        <v>287</v>
      </c>
      <c r="L163" s="483" t="s">
        <v>287</v>
      </c>
      <c r="M163" s="483" t="s">
        <v>287</v>
      </c>
      <c r="N163" s="483" t="s">
        <v>287</v>
      </c>
      <c r="O163" s="483" t="s">
        <v>287</v>
      </c>
      <c r="P163" s="483" t="s">
        <v>287</v>
      </c>
      <c r="Q163" s="483" t="s">
        <v>287</v>
      </c>
      <c r="R163" s="483" t="s">
        <v>287</v>
      </c>
      <c r="S163" s="483" t="s">
        <v>287</v>
      </c>
      <c r="T163" s="483" t="s">
        <v>287</v>
      </c>
    </row>
    <row r="164" spans="1:20" ht="15" customHeight="1" x14ac:dyDescent="0.35">
      <c r="A164" s="299">
        <v>45291</v>
      </c>
      <c r="B164" s="267" t="s">
        <v>295</v>
      </c>
      <c r="C164" s="267" t="s">
        <v>813</v>
      </c>
      <c r="D164" s="267" t="s">
        <v>317</v>
      </c>
      <c r="E164" s="267" t="s">
        <v>871</v>
      </c>
      <c r="F164" s="420" t="s">
        <v>287</v>
      </c>
      <c r="G164" s="420" t="s">
        <v>287</v>
      </c>
      <c r="H164" s="420" t="s">
        <v>287</v>
      </c>
      <c r="I164" s="494">
        <v>309669859.58999997</v>
      </c>
      <c r="J164" s="420" t="s">
        <v>287</v>
      </c>
      <c r="K164" s="420" t="s">
        <v>287</v>
      </c>
      <c r="L164" s="420" t="s">
        <v>287</v>
      </c>
      <c r="M164" s="420" t="s">
        <v>287</v>
      </c>
      <c r="N164" s="420" t="s">
        <v>287</v>
      </c>
      <c r="O164" s="483">
        <v>0</v>
      </c>
      <c r="P164" s="420" t="s">
        <v>287</v>
      </c>
      <c r="Q164" s="420" t="s">
        <v>287</v>
      </c>
      <c r="R164" s="420" t="s">
        <v>287</v>
      </c>
      <c r="S164" s="420">
        <v>112000000</v>
      </c>
      <c r="T164" s="420" t="s">
        <v>287</v>
      </c>
    </row>
    <row r="165" spans="1:20" ht="15" customHeight="1" x14ac:dyDescent="0.35">
      <c r="A165" s="299">
        <v>45291</v>
      </c>
      <c r="B165" s="267" t="s">
        <v>295</v>
      </c>
      <c r="C165" s="267" t="s">
        <v>813</v>
      </c>
      <c r="D165" s="267" t="s">
        <v>318</v>
      </c>
      <c r="E165" s="267" t="s">
        <v>871</v>
      </c>
      <c r="F165" s="420" t="s">
        <v>287</v>
      </c>
      <c r="G165" s="420" t="s">
        <v>287</v>
      </c>
      <c r="H165" s="420" t="s">
        <v>287</v>
      </c>
      <c r="I165" s="494">
        <v>309669859.58999997</v>
      </c>
      <c r="J165" s="420" t="s">
        <v>287</v>
      </c>
      <c r="K165" s="420" t="s">
        <v>287</v>
      </c>
      <c r="L165" s="420" t="s">
        <v>287</v>
      </c>
      <c r="M165" s="420" t="s">
        <v>287</v>
      </c>
      <c r="N165" s="420" t="s">
        <v>287</v>
      </c>
      <c r="O165" s="483">
        <v>0</v>
      </c>
      <c r="P165" s="420" t="s">
        <v>287</v>
      </c>
      <c r="Q165" s="420" t="s">
        <v>287</v>
      </c>
      <c r="R165" s="420" t="s">
        <v>287</v>
      </c>
      <c r="S165" s="420">
        <v>112000000</v>
      </c>
      <c r="T165" s="420" t="s">
        <v>287</v>
      </c>
    </row>
    <row r="166" spans="1:20" ht="15" customHeight="1" x14ac:dyDescent="0.35">
      <c r="A166" s="299">
        <v>45291</v>
      </c>
      <c r="B166" s="267" t="s">
        <v>295</v>
      </c>
      <c r="C166" s="267" t="s">
        <v>813</v>
      </c>
      <c r="D166" s="267" t="s">
        <v>319</v>
      </c>
      <c r="E166" s="267" t="s">
        <v>871</v>
      </c>
      <c r="F166" s="420" t="s">
        <v>287</v>
      </c>
      <c r="G166" s="420" t="s">
        <v>287</v>
      </c>
      <c r="H166" s="420" t="s">
        <v>287</v>
      </c>
      <c r="I166" s="494">
        <v>1467580855.04</v>
      </c>
      <c r="J166" s="420" t="s">
        <v>287</v>
      </c>
      <c r="K166" s="420" t="s">
        <v>287</v>
      </c>
      <c r="L166" s="420" t="s">
        <v>287</v>
      </c>
      <c r="M166" s="420" t="s">
        <v>287</v>
      </c>
      <c r="N166" s="420" t="s">
        <v>287</v>
      </c>
      <c r="O166" s="420">
        <v>961900.00000000012</v>
      </c>
      <c r="P166" s="420" t="s">
        <v>287</v>
      </c>
      <c r="Q166" s="420" t="s">
        <v>287</v>
      </c>
      <c r="R166" s="420" t="s">
        <v>287</v>
      </c>
      <c r="S166" s="420">
        <v>739558367.43363523</v>
      </c>
      <c r="T166" s="420" t="s">
        <v>287</v>
      </c>
    </row>
    <row r="167" spans="1:20" ht="15" customHeight="1" x14ac:dyDescent="0.35">
      <c r="A167" s="299">
        <v>45291</v>
      </c>
      <c r="B167" s="267" t="s">
        <v>295</v>
      </c>
      <c r="C167" s="267" t="s">
        <v>813</v>
      </c>
      <c r="D167" s="267" t="s">
        <v>320</v>
      </c>
      <c r="E167" s="267" t="s">
        <v>871</v>
      </c>
      <c r="F167" s="420" t="s">
        <v>287</v>
      </c>
      <c r="G167" s="420" t="s">
        <v>287</v>
      </c>
      <c r="H167" s="420" t="s">
        <v>287</v>
      </c>
      <c r="I167" s="494">
        <v>1467580855.04</v>
      </c>
      <c r="J167" s="420" t="s">
        <v>287</v>
      </c>
      <c r="K167" s="420" t="s">
        <v>287</v>
      </c>
      <c r="L167" s="420" t="s">
        <v>287</v>
      </c>
      <c r="M167" s="420" t="s">
        <v>287</v>
      </c>
      <c r="N167" s="420" t="s">
        <v>287</v>
      </c>
      <c r="O167" s="420">
        <v>673330</v>
      </c>
      <c r="P167" s="420" t="s">
        <v>287</v>
      </c>
      <c r="Q167" s="420" t="s">
        <v>287</v>
      </c>
      <c r="R167" s="420" t="s">
        <v>287</v>
      </c>
      <c r="S167" s="420">
        <v>733413648.63000011</v>
      </c>
      <c r="T167" s="420" t="s">
        <v>287</v>
      </c>
    </row>
    <row r="168" spans="1:20" ht="15" customHeight="1" x14ac:dyDescent="0.35">
      <c r="A168" s="299">
        <v>45291</v>
      </c>
      <c r="B168" s="267" t="s">
        <v>295</v>
      </c>
      <c r="C168" s="267" t="s">
        <v>813</v>
      </c>
      <c r="D168" s="267" t="s">
        <v>321</v>
      </c>
      <c r="E168" s="267" t="s">
        <v>871</v>
      </c>
      <c r="F168" s="420" t="s">
        <v>287</v>
      </c>
      <c r="G168" s="420" t="s">
        <v>287</v>
      </c>
      <c r="H168" s="420" t="s">
        <v>287</v>
      </c>
      <c r="I168" s="494">
        <v>1777250714.6300001</v>
      </c>
      <c r="J168" s="420" t="s">
        <v>287</v>
      </c>
      <c r="K168" s="420" t="s">
        <v>287</v>
      </c>
      <c r="L168" s="420" t="s">
        <v>287</v>
      </c>
      <c r="M168" s="420" t="s">
        <v>287</v>
      </c>
      <c r="N168" s="420" t="s">
        <v>287</v>
      </c>
      <c r="O168" s="420">
        <v>961900.00000000012</v>
      </c>
      <c r="P168" s="420" t="s">
        <v>287</v>
      </c>
      <c r="Q168" s="420" t="s">
        <v>287</v>
      </c>
      <c r="R168" s="420" t="s">
        <v>287</v>
      </c>
      <c r="S168" s="420">
        <v>851558367.43363523</v>
      </c>
      <c r="T168" s="420" t="s">
        <v>287</v>
      </c>
    </row>
    <row r="169" spans="1:20" ht="15" customHeight="1" x14ac:dyDescent="0.35">
      <c r="A169" s="299">
        <v>45291</v>
      </c>
      <c r="B169" s="267" t="s">
        <v>295</v>
      </c>
      <c r="C169" s="267" t="s">
        <v>813</v>
      </c>
      <c r="D169" s="267" t="s">
        <v>322</v>
      </c>
      <c r="E169" s="267" t="s">
        <v>871</v>
      </c>
      <c r="F169" s="420" t="s">
        <v>287</v>
      </c>
      <c r="G169" s="420" t="s">
        <v>287</v>
      </c>
      <c r="H169" s="420" t="s">
        <v>287</v>
      </c>
      <c r="I169" s="494">
        <v>1777250714.6300001</v>
      </c>
      <c r="J169" s="420" t="s">
        <v>287</v>
      </c>
      <c r="K169" s="420" t="s">
        <v>287</v>
      </c>
      <c r="L169" s="420" t="s">
        <v>287</v>
      </c>
      <c r="M169" s="420" t="s">
        <v>287</v>
      </c>
      <c r="N169" s="420" t="s">
        <v>287</v>
      </c>
      <c r="O169" s="420">
        <v>673330</v>
      </c>
      <c r="P169" s="420" t="s">
        <v>287</v>
      </c>
      <c r="Q169" s="420" t="s">
        <v>287</v>
      </c>
      <c r="R169" s="420" t="s">
        <v>287</v>
      </c>
      <c r="S169" s="420">
        <v>845413648.63000011</v>
      </c>
      <c r="T169" s="420" t="s">
        <v>287</v>
      </c>
    </row>
    <row r="170" spans="1:20" ht="15" customHeight="1" x14ac:dyDescent="0.35">
      <c r="A170" s="299">
        <v>45291</v>
      </c>
      <c r="B170" s="267" t="s">
        <v>295</v>
      </c>
      <c r="C170" s="267" t="s">
        <v>813</v>
      </c>
      <c r="D170" s="267" t="s">
        <v>317</v>
      </c>
      <c r="E170" s="267" t="s">
        <v>288</v>
      </c>
      <c r="F170" s="420" t="s">
        <v>287</v>
      </c>
      <c r="G170" s="420" t="s">
        <v>287</v>
      </c>
      <c r="H170" s="420" t="s">
        <v>287</v>
      </c>
      <c r="I170" s="478">
        <v>63214.19</v>
      </c>
      <c r="J170" s="420" t="s">
        <v>287</v>
      </c>
      <c r="K170" s="420" t="s">
        <v>287</v>
      </c>
      <c r="L170" s="420" t="s">
        <v>287</v>
      </c>
      <c r="M170" s="420" t="s">
        <v>287</v>
      </c>
      <c r="N170" s="420" t="s">
        <v>287</v>
      </c>
      <c r="O170" s="479" t="s">
        <v>287</v>
      </c>
      <c r="P170" s="420" t="s">
        <v>287</v>
      </c>
      <c r="Q170" s="420" t="s">
        <v>287</v>
      </c>
      <c r="R170" s="420" t="s">
        <v>287</v>
      </c>
      <c r="S170" s="420" t="s">
        <v>287</v>
      </c>
      <c r="T170" s="420" t="s">
        <v>287</v>
      </c>
    </row>
    <row r="171" spans="1:20" ht="15" customHeight="1" x14ac:dyDescent="0.35">
      <c r="A171" s="299">
        <v>45291</v>
      </c>
      <c r="B171" s="267" t="s">
        <v>295</v>
      </c>
      <c r="C171" s="267" t="s">
        <v>813</v>
      </c>
      <c r="D171" s="267" t="s">
        <v>318</v>
      </c>
      <c r="E171" s="267" t="s">
        <v>288</v>
      </c>
      <c r="F171" s="420" t="s">
        <v>287</v>
      </c>
      <c r="G171" s="420" t="s">
        <v>287</v>
      </c>
      <c r="H171" s="420" t="s">
        <v>287</v>
      </c>
      <c r="I171" s="477">
        <v>63214.19</v>
      </c>
      <c r="J171" s="420" t="s">
        <v>287</v>
      </c>
      <c r="K171" s="420" t="s">
        <v>287</v>
      </c>
      <c r="L171" s="420" t="s">
        <v>287</v>
      </c>
      <c r="M171" s="420" t="s">
        <v>287</v>
      </c>
      <c r="N171" s="420" t="s">
        <v>287</v>
      </c>
      <c r="O171" s="420" t="s">
        <v>287</v>
      </c>
      <c r="P171" s="420" t="s">
        <v>287</v>
      </c>
      <c r="Q171" s="420" t="s">
        <v>287</v>
      </c>
      <c r="R171" s="420" t="s">
        <v>287</v>
      </c>
      <c r="S171" s="420" t="s">
        <v>287</v>
      </c>
      <c r="T171" s="420" t="s">
        <v>287</v>
      </c>
    </row>
    <row r="172" spans="1:20" ht="15" customHeight="1" x14ac:dyDescent="0.35">
      <c r="A172" s="299">
        <v>45291</v>
      </c>
      <c r="B172" s="267" t="s">
        <v>295</v>
      </c>
      <c r="C172" s="267" t="s">
        <v>813</v>
      </c>
      <c r="D172" s="267" t="s">
        <v>319</v>
      </c>
      <c r="E172" s="267" t="s">
        <v>288</v>
      </c>
      <c r="F172" s="420" t="s">
        <v>287</v>
      </c>
      <c r="G172" s="420" t="s">
        <v>287</v>
      </c>
      <c r="H172" s="420" t="s">
        <v>287</v>
      </c>
      <c r="I172" s="477">
        <v>57173005.549999997</v>
      </c>
      <c r="J172" s="420" t="s">
        <v>287</v>
      </c>
      <c r="K172" s="420" t="s">
        <v>287</v>
      </c>
      <c r="L172" s="420" t="s">
        <v>287</v>
      </c>
      <c r="M172" s="420" t="s">
        <v>287</v>
      </c>
      <c r="N172" s="420" t="s">
        <v>287</v>
      </c>
      <c r="O172" s="420" t="s">
        <v>287</v>
      </c>
      <c r="P172" s="420" t="s">
        <v>287</v>
      </c>
      <c r="Q172" s="420" t="s">
        <v>287</v>
      </c>
      <c r="R172" s="420" t="s">
        <v>287</v>
      </c>
      <c r="S172" s="420" t="s">
        <v>287</v>
      </c>
      <c r="T172" s="420" t="s">
        <v>287</v>
      </c>
    </row>
    <row r="173" spans="1:20" ht="15" customHeight="1" x14ac:dyDescent="0.35">
      <c r="A173" s="299">
        <v>45291</v>
      </c>
      <c r="B173" s="267" t="s">
        <v>295</v>
      </c>
      <c r="C173" s="267" t="s">
        <v>813</v>
      </c>
      <c r="D173" s="267" t="s">
        <v>320</v>
      </c>
      <c r="E173" s="267" t="s">
        <v>288</v>
      </c>
      <c r="F173" s="420" t="s">
        <v>287</v>
      </c>
      <c r="G173" s="420" t="s">
        <v>287</v>
      </c>
      <c r="H173" s="420" t="s">
        <v>287</v>
      </c>
      <c r="I173" s="477">
        <v>57173005.549999997</v>
      </c>
      <c r="J173" s="420" t="s">
        <v>287</v>
      </c>
      <c r="K173" s="420" t="s">
        <v>287</v>
      </c>
      <c r="L173" s="420" t="s">
        <v>287</v>
      </c>
      <c r="M173" s="420" t="s">
        <v>287</v>
      </c>
      <c r="N173" s="420" t="s">
        <v>287</v>
      </c>
      <c r="O173" s="420" t="s">
        <v>287</v>
      </c>
      <c r="P173" s="420" t="s">
        <v>287</v>
      </c>
      <c r="Q173" s="420" t="s">
        <v>287</v>
      </c>
      <c r="R173" s="420" t="s">
        <v>287</v>
      </c>
      <c r="S173" s="420" t="s">
        <v>287</v>
      </c>
      <c r="T173" s="420" t="s">
        <v>287</v>
      </c>
    </row>
    <row r="174" spans="1:20" ht="15" customHeight="1" x14ac:dyDescent="0.35">
      <c r="A174" s="299">
        <v>45291</v>
      </c>
      <c r="B174" s="267" t="s">
        <v>295</v>
      </c>
      <c r="C174" s="267" t="s">
        <v>813</v>
      </c>
      <c r="D174" s="267" t="s">
        <v>321</v>
      </c>
      <c r="E174" s="267" t="s">
        <v>288</v>
      </c>
      <c r="F174" s="420" t="s">
        <v>287</v>
      </c>
      <c r="G174" s="420" t="s">
        <v>287</v>
      </c>
      <c r="H174" s="420" t="s">
        <v>287</v>
      </c>
      <c r="I174" s="477">
        <v>57236219.740000002</v>
      </c>
      <c r="J174" s="420" t="s">
        <v>287</v>
      </c>
      <c r="K174" s="420" t="s">
        <v>287</v>
      </c>
      <c r="L174" s="420" t="s">
        <v>287</v>
      </c>
      <c r="M174" s="420" t="s">
        <v>287</v>
      </c>
      <c r="N174" s="420" t="s">
        <v>287</v>
      </c>
      <c r="O174" s="420" t="s">
        <v>287</v>
      </c>
      <c r="P174" s="420" t="s">
        <v>287</v>
      </c>
      <c r="Q174" s="420" t="s">
        <v>287</v>
      </c>
      <c r="R174" s="420" t="s">
        <v>287</v>
      </c>
      <c r="S174" s="420" t="s">
        <v>287</v>
      </c>
      <c r="T174" s="420" t="s">
        <v>287</v>
      </c>
    </row>
    <row r="175" spans="1:20" ht="15" customHeight="1" x14ac:dyDescent="0.35">
      <c r="A175" s="299">
        <v>45291</v>
      </c>
      <c r="B175" s="267" t="s">
        <v>295</v>
      </c>
      <c r="C175" s="267" t="s">
        <v>813</v>
      </c>
      <c r="D175" s="267" t="s">
        <v>322</v>
      </c>
      <c r="E175" s="267" t="s">
        <v>288</v>
      </c>
      <c r="F175" s="420" t="s">
        <v>287</v>
      </c>
      <c r="G175" s="420" t="s">
        <v>287</v>
      </c>
      <c r="H175" s="420" t="s">
        <v>287</v>
      </c>
      <c r="I175" s="477">
        <v>57236219.740000002</v>
      </c>
      <c r="J175" s="420" t="s">
        <v>287</v>
      </c>
      <c r="K175" s="420" t="s">
        <v>287</v>
      </c>
      <c r="L175" s="420" t="s">
        <v>287</v>
      </c>
      <c r="M175" s="420" t="s">
        <v>287</v>
      </c>
      <c r="N175" s="420" t="s">
        <v>287</v>
      </c>
      <c r="O175" s="420" t="s">
        <v>287</v>
      </c>
      <c r="P175" s="420" t="s">
        <v>287</v>
      </c>
      <c r="Q175" s="420" t="s">
        <v>287</v>
      </c>
      <c r="R175" s="420" t="s">
        <v>287</v>
      </c>
      <c r="S175" s="420" t="s">
        <v>287</v>
      </c>
      <c r="T175" s="420" t="s">
        <v>287</v>
      </c>
    </row>
    <row r="176" spans="1:20" ht="15" customHeight="1" x14ac:dyDescent="0.35">
      <c r="A176" s="299">
        <v>45291</v>
      </c>
      <c r="B176" s="267" t="s">
        <v>295</v>
      </c>
      <c r="C176" s="267" t="s">
        <v>813</v>
      </c>
      <c r="D176" s="267" t="s">
        <v>317</v>
      </c>
      <c r="E176" s="267" t="s">
        <v>1080</v>
      </c>
      <c r="F176" s="420" t="s">
        <v>287</v>
      </c>
      <c r="G176" s="420" t="s">
        <v>287</v>
      </c>
      <c r="H176" s="420" t="s">
        <v>287</v>
      </c>
      <c r="I176" s="477">
        <v>0</v>
      </c>
      <c r="J176" s="420" t="s">
        <v>287</v>
      </c>
      <c r="K176" s="420" t="s">
        <v>287</v>
      </c>
      <c r="L176" s="420" t="s">
        <v>287</v>
      </c>
      <c r="M176" s="420" t="s">
        <v>287</v>
      </c>
      <c r="N176" s="420" t="s">
        <v>287</v>
      </c>
      <c r="O176" s="420" t="s">
        <v>287</v>
      </c>
      <c r="P176" s="420" t="s">
        <v>287</v>
      </c>
      <c r="Q176" s="420" t="s">
        <v>287</v>
      </c>
      <c r="R176" s="420" t="s">
        <v>287</v>
      </c>
      <c r="S176" s="420" t="s">
        <v>287</v>
      </c>
      <c r="T176" s="420" t="s">
        <v>287</v>
      </c>
    </row>
    <row r="177" spans="1:20" ht="15" customHeight="1" x14ac:dyDescent="0.35">
      <c r="A177" s="299">
        <v>45291</v>
      </c>
      <c r="B177" s="267" t="s">
        <v>295</v>
      </c>
      <c r="C177" s="267" t="s">
        <v>813</v>
      </c>
      <c r="D177" s="267" t="s">
        <v>318</v>
      </c>
      <c r="E177" s="267" t="s">
        <v>1080</v>
      </c>
      <c r="F177" s="420" t="s">
        <v>287</v>
      </c>
      <c r="G177" s="420" t="s">
        <v>287</v>
      </c>
      <c r="H177" s="420" t="s">
        <v>287</v>
      </c>
      <c r="I177" s="477">
        <v>0</v>
      </c>
      <c r="J177" s="420" t="s">
        <v>287</v>
      </c>
      <c r="K177" s="420" t="s">
        <v>287</v>
      </c>
      <c r="L177" s="420" t="s">
        <v>287</v>
      </c>
      <c r="M177" s="420" t="s">
        <v>287</v>
      </c>
      <c r="N177" s="420" t="s">
        <v>287</v>
      </c>
      <c r="O177" s="420" t="s">
        <v>287</v>
      </c>
      <c r="P177" s="420" t="s">
        <v>287</v>
      </c>
      <c r="Q177" s="420" t="s">
        <v>287</v>
      </c>
      <c r="R177" s="420" t="s">
        <v>287</v>
      </c>
      <c r="S177" s="420" t="s">
        <v>287</v>
      </c>
      <c r="T177" s="420" t="s">
        <v>287</v>
      </c>
    </row>
    <row r="178" spans="1:20" ht="15" customHeight="1" x14ac:dyDescent="0.35">
      <c r="A178" s="299">
        <v>45291</v>
      </c>
      <c r="B178" s="267" t="s">
        <v>295</v>
      </c>
      <c r="C178" s="267" t="s">
        <v>813</v>
      </c>
      <c r="D178" s="267" t="s">
        <v>319</v>
      </c>
      <c r="E178" s="267" t="s">
        <v>1080</v>
      </c>
      <c r="F178" s="420" t="s">
        <v>287</v>
      </c>
      <c r="G178" s="420" t="s">
        <v>287</v>
      </c>
      <c r="H178" s="420" t="s">
        <v>287</v>
      </c>
      <c r="I178" s="477">
        <v>1681696.6</v>
      </c>
      <c r="J178" s="420" t="s">
        <v>287</v>
      </c>
      <c r="K178" s="420" t="s">
        <v>287</v>
      </c>
      <c r="L178" s="420" t="s">
        <v>287</v>
      </c>
      <c r="M178" s="420" t="s">
        <v>287</v>
      </c>
      <c r="N178" s="420" t="s">
        <v>287</v>
      </c>
      <c r="O178" s="420" t="s">
        <v>287</v>
      </c>
      <c r="P178" s="420" t="s">
        <v>287</v>
      </c>
      <c r="Q178" s="420" t="s">
        <v>287</v>
      </c>
      <c r="R178" s="420" t="s">
        <v>287</v>
      </c>
      <c r="S178" s="420" t="s">
        <v>287</v>
      </c>
      <c r="T178" s="420" t="s">
        <v>287</v>
      </c>
    </row>
    <row r="179" spans="1:20" ht="15" customHeight="1" x14ac:dyDescent="0.35">
      <c r="A179" s="299">
        <v>45291</v>
      </c>
      <c r="B179" s="267" t="s">
        <v>295</v>
      </c>
      <c r="C179" s="267" t="s">
        <v>813</v>
      </c>
      <c r="D179" s="267" t="s">
        <v>320</v>
      </c>
      <c r="E179" s="267" t="s">
        <v>1080</v>
      </c>
      <c r="F179" s="420" t="s">
        <v>287</v>
      </c>
      <c r="G179" s="420" t="s">
        <v>287</v>
      </c>
      <c r="H179" s="420" t="s">
        <v>287</v>
      </c>
      <c r="I179" s="477">
        <v>1681696.6</v>
      </c>
      <c r="J179" s="420" t="s">
        <v>287</v>
      </c>
      <c r="K179" s="420" t="s">
        <v>287</v>
      </c>
      <c r="L179" s="420" t="s">
        <v>287</v>
      </c>
      <c r="M179" s="420" t="s">
        <v>287</v>
      </c>
      <c r="N179" s="420" t="s">
        <v>287</v>
      </c>
      <c r="O179" s="420" t="s">
        <v>287</v>
      </c>
      <c r="P179" s="420" t="s">
        <v>287</v>
      </c>
      <c r="Q179" s="420" t="s">
        <v>287</v>
      </c>
      <c r="R179" s="420" t="s">
        <v>287</v>
      </c>
      <c r="S179" s="420" t="s">
        <v>287</v>
      </c>
      <c r="T179" s="420" t="s">
        <v>287</v>
      </c>
    </row>
    <row r="180" spans="1:20" ht="15" customHeight="1" x14ac:dyDescent="0.35">
      <c r="A180" s="299">
        <v>45291</v>
      </c>
      <c r="B180" s="267" t="s">
        <v>295</v>
      </c>
      <c r="C180" s="267" t="s">
        <v>813</v>
      </c>
      <c r="D180" s="267" t="s">
        <v>321</v>
      </c>
      <c r="E180" s="267" t="s">
        <v>1080</v>
      </c>
      <c r="F180" s="420" t="s">
        <v>287</v>
      </c>
      <c r="G180" s="420" t="s">
        <v>287</v>
      </c>
      <c r="H180" s="420" t="s">
        <v>287</v>
      </c>
      <c r="I180" s="477">
        <v>1681696.6</v>
      </c>
      <c r="J180" s="420" t="s">
        <v>287</v>
      </c>
      <c r="K180" s="420" t="s">
        <v>287</v>
      </c>
      <c r="L180" s="420" t="s">
        <v>287</v>
      </c>
      <c r="M180" s="420" t="s">
        <v>287</v>
      </c>
      <c r="N180" s="420" t="s">
        <v>287</v>
      </c>
      <c r="O180" s="420" t="s">
        <v>287</v>
      </c>
      <c r="P180" s="420" t="s">
        <v>287</v>
      </c>
      <c r="Q180" s="420" t="s">
        <v>287</v>
      </c>
      <c r="R180" s="420" t="s">
        <v>287</v>
      </c>
      <c r="S180" s="420" t="s">
        <v>287</v>
      </c>
      <c r="T180" s="420" t="s">
        <v>287</v>
      </c>
    </row>
    <row r="181" spans="1:20" ht="15" customHeight="1" x14ac:dyDescent="0.35">
      <c r="A181" s="299">
        <v>45291</v>
      </c>
      <c r="B181" s="267" t="s">
        <v>295</v>
      </c>
      <c r="C181" s="267" t="s">
        <v>813</v>
      </c>
      <c r="D181" s="267" t="s">
        <v>322</v>
      </c>
      <c r="E181" s="267" t="s">
        <v>1080</v>
      </c>
      <c r="F181" s="420" t="s">
        <v>287</v>
      </c>
      <c r="G181" s="420" t="s">
        <v>287</v>
      </c>
      <c r="H181" s="420" t="s">
        <v>287</v>
      </c>
      <c r="I181" s="477">
        <v>1681696.6</v>
      </c>
      <c r="J181" s="420" t="s">
        <v>287</v>
      </c>
      <c r="K181" s="420" t="s">
        <v>287</v>
      </c>
      <c r="L181" s="420" t="s">
        <v>287</v>
      </c>
      <c r="M181" s="420" t="s">
        <v>287</v>
      </c>
      <c r="N181" s="420" t="s">
        <v>287</v>
      </c>
      <c r="O181" s="420" t="s">
        <v>287</v>
      </c>
      <c r="P181" s="420" t="s">
        <v>287</v>
      </c>
      <c r="Q181" s="420" t="s">
        <v>287</v>
      </c>
      <c r="R181" s="420" t="s">
        <v>287</v>
      </c>
      <c r="S181" s="420" t="s">
        <v>287</v>
      </c>
      <c r="T181" s="420" t="s">
        <v>287</v>
      </c>
    </row>
    <row r="182" spans="1:20" ht="15" customHeight="1" x14ac:dyDescent="0.35">
      <c r="A182" s="299">
        <v>45291</v>
      </c>
      <c r="B182" s="267" t="s">
        <v>295</v>
      </c>
      <c r="C182" s="267" t="s">
        <v>813</v>
      </c>
      <c r="D182" s="267" t="s">
        <v>317</v>
      </c>
      <c r="E182" s="267" t="s">
        <v>1081</v>
      </c>
      <c r="F182" s="420" t="s">
        <v>287</v>
      </c>
      <c r="G182" s="420" t="s">
        <v>287</v>
      </c>
      <c r="H182" s="420" t="s">
        <v>287</v>
      </c>
      <c r="I182" s="477">
        <v>0</v>
      </c>
      <c r="J182" s="420" t="s">
        <v>287</v>
      </c>
      <c r="K182" s="420" t="s">
        <v>287</v>
      </c>
      <c r="L182" s="420" t="s">
        <v>287</v>
      </c>
      <c r="M182" s="420" t="s">
        <v>287</v>
      </c>
      <c r="N182" s="420" t="s">
        <v>287</v>
      </c>
      <c r="O182" s="420" t="s">
        <v>287</v>
      </c>
      <c r="P182" s="420" t="s">
        <v>287</v>
      </c>
      <c r="Q182" s="420" t="s">
        <v>287</v>
      </c>
      <c r="R182" s="420" t="s">
        <v>287</v>
      </c>
      <c r="S182" s="420" t="s">
        <v>287</v>
      </c>
      <c r="T182" s="420" t="s">
        <v>287</v>
      </c>
    </row>
    <row r="183" spans="1:20" ht="15" customHeight="1" x14ac:dyDescent="0.35">
      <c r="A183" s="299">
        <v>45291</v>
      </c>
      <c r="B183" s="267" t="s">
        <v>295</v>
      </c>
      <c r="C183" s="267" t="s">
        <v>813</v>
      </c>
      <c r="D183" s="267" t="s">
        <v>318</v>
      </c>
      <c r="E183" s="267" t="s">
        <v>1081</v>
      </c>
      <c r="F183" s="420" t="s">
        <v>287</v>
      </c>
      <c r="G183" s="420" t="s">
        <v>287</v>
      </c>
      <c r="H183" s="420" t="s">
        <v>287</v>
      </c>
      <c r="I183" s="477">
        <v>0</v>
      </c>
      <c r="J183" s="420" t="s">
        <v>287</v>
      </c>
      <c r="K183" s="420" t="s">
        <v>287</v>
      </c>
      <c r="L183" s="420" t="s">
        <v>287</v>
      </c>
      <c r="M183" s="420" t="s">
        <v>287</v>
      </c>
      <c r="N183" s="420" t="s">
        <v>287</v>
      </c>
      <c r="O183" s="420" t="s">
        <v>287</v>
      </c>
      <c r="P183" s="420" t="s">
        <v>287</v>
      </c>
      <c r="Q183" s="420" t="s">
        <v>287</v>
      </c>
      <c r="R183" s="420" t="s">
        <v>287</v>
      </c>
      <c r="S183" s="420" t="s">
        <v>287</v>
      </c>
      <c r="T183" s="420" t="s">
        <v>287</v>
      </c>
    </row>
    <row r="184" spans="1:20" ht="15" customHeight="1" x14ac:dyDescent="0.35">
      <c r="A184" s="299">
        <v>45291</v>
      </c>
      <c r="B184" s="267" t="s">
        <v>295</v>
      </c>
      <c r="C184" s="267" t="s">
        <v>813</v>
      </c>
      <c r="D184" s="267" t="s">
        <v>319</v>
      </c>
      <c r="E184" s="267" t="s">
        <v>1081</v>
      </c>
      <c r="F184" s="420" t="s">
        <v>287</v>
      </c>
      <c r="G184" s="420" t="s">
        <v>287</v>
      </c>
      <c r="H184" s="420" t="s">
        <v>287</v>
      </c>
      <c r="I184" s="477">
        <v>153000000</v>
      </c>
      <c r="J184" s="420" t="s">
        <v>287</v>
      </c>
      <c r="K184" s="420" t="s">
        <v>287</v>
      </c>
      <c r="L184" s="420" t="s">
        <v>287</v>
      </c>
      <c r="M184" s="420" t="s">
        <v>287</v>
      </c>
      <c r="N184" s="420" t="s">
        <v>287</v>
      </c>
      <c r="O184" s="420" t="s">
        <v>287</v>
      </c>
      <c r="P184" s="420" t="s">
        <v>287</v>
      </c>
      <c r="Q184" s="420" t="s">
        <v>287</v>
      </c>
      <c r="R184" s="420" t="s">
        <v>287</v>
      </c>
      <c r="S184" s="420" t="s">
        <v>287</v>
      </c>
      <c r="T184" s="420" t="s">
        <v>287</v>
      </c>
    </row>
    <row r="185" spans="1:20" ht="15" customHeight="1" x14ac:dyDescent="0.35">
      <c r="A185" s="299">
        <v>45291</v>
      </c>
      <c r="B185" s="267" t="s">
        <v>295</v>
      </c>
      <c r="C185" s="267" t="s">
        <v>813</v>
      </c>
      <c r="D185" s="267" t="s">
        <v>320</v>
      </c>
      <c r="E185" s="267" t="s">
        <v>1081</v>
      </c>
      <c r="F185" s="420" t="s">
        <v>287</v>
      </c>
      <c r="G185" s="420" t="s">
        <v>287</v>
      </c>
      <c r="H185" s="420" t="s">
        <v>287</v>
      </c>
      <c r="I185" s="477">
        <v>153000000</v>
      </c>
      <c r="J185" s="420" t="s">
        <v>287</v>
      </c>
      <c r="K185" s="420" t="s">
        <v>287</v>
      </c>
      <c r="L185" s="420" t="s">
        <v>287</v>
      </c>
      <c r="M185" s="420" t="s">
        <v>287</v>
      </c>
      <c r="N185" s="420" t="s">
        <v>287</v>
      </c>
      <c r="O185" s="420" t="s">
        <v>287</v>
      </c>
      <c r="P185" s="420" t="s">
        <v>287</v>
      </c>
      <c r="Q185" s="420" t="s">
        <v>287</v>
      </c>
      <c r="R185" s="420" t="s">
        <v>287</v>
      </c>
      <c r="S185" s="420" t="s">
        <v>287</v>
      </c>
      <c r="T185" s="420" t="s">
        <v>287</v>
      </c>
    </row>
    <row r="186" spans="1:20" ht="15" customHeight="1" x14ac:dyDescent="0.35">
      <c r="A186" s="299">
        <v>45291</v>
      </c>
      <c r="B186" s="267" t="s">
        <v>295</v>
      </c>
      <c r="C186" s="267" t="s">
        <v>813</v>
      </c>
      <c r="D186" s="267" t="s">
        <v>321</v>
      </c>
      <c r="E186" s="267" t="s">
        <v>1081</v>
      </c>
      <c r="F186" s="420" t="s">
        <v>287</v>
      </c>
      <c r="G186" s="420" t="s">
        <v>287</v>
      </c>
      <c r="H186" s="420" t="s">
        <v>287</v>
      </c>
      <c r="I186" s="477">
        <v>153000000</v>
      </c>
      <c r="J186" s="420" t="s">
        <v>287</v>
      </c>
      <c r="K186" s="420" t="s">
        <v>287</v>
      </c>
      <c r="L186" s="420" t="s">
        <v>287</v>
      </c>
      <c r="M186" s="420" t="s">
        <v>287</v>
      </c>
      <c r="N186" s="420" t="s">
        <v>287</v>
      </c>
      <c r="O186" s="420" t="s">
        <v>287</v>
      </c>
      <c r="P186" s="420" t="s">
        <v>287</v>
      </c>
      <c r="Q186" s="420" t="s">
        <v>287</v>
      </c>
      <c r="R186" s="420" t="s">
        <v>287</v>
      </c>
      <c r="S186" s="420" t="s">
        <v>287</v>
      </c>
      <c r="T186" s="420" t="s">
        <v>287</v>
      </c>
    </row>
    <row r="187" spans="1:20" ht="15" customHeight="1" x14ac:dyDescent="0.35">
      <c r="A187" s="299">
        <v>45291</v>
      </c>
      <c r="B187" s="267" t="s">
        <v>295</v>
      </c>
      <c r="C187" s="267" t="s">
        <v>813</v>
      </c>
      <c r="D187" s="267" t="s">
        <v>322</v>
      </c>
      <c r="E187" s="267" t="s">
        <v>1081</v>
      </c>
      <c r="F187" s="420" t="s">
        <v>287</v>
      </c>
      <c r="G187" s="420" t="s">
        <v>287</v>
      </c>
      <c r="H187" s="420" t="s">
        <v>287</v>
      </c>
      <c r="I187" s="477">
        <v>153000000</v>
      </c>
      <c r="J187" s="420" t="s">
        <v>287</v>
      </c>
      <c r="K187" s="420" t="s">
        <v>287</v>
      </c>
      <c r="L187" s="420" t="s">
        <v>287</v>
      </c>
      <c r="M187" s="420" t="s">
        <v>287</v>
      </c>
      <c r="N187" s="420" t="s">
        <v>287</v>
      </c>
      <c r="O187" s="420" t="s">
        <v>287</v>
      </c>
      <c r="P187" s="420" t="s">
        <v>287</v>
      </c>
      <c r="Q187" s="420" t="s">
        <v>287</v>
      </c>
      <c r="R187" s="420" t="s">
        <v>287</v>
      </c>
      <c r="S187" s="420" t="s">
        <v>287</v>
      </c>
      <c r="T187" s="420" t="s">
        <v>287</v>
      </c>
    </row>
    <row r="188" spans="1:20" ht="15" customHeight="1" x14ac:dyDescent="0.35">
      <c r="A188" s="299">
        <v>45291</v>
      </c>
      <c r="B188" s="267" t="s">
        <v>295</v>
      </c>
      <c r="C188" s="267" t="s">
        <v>813</v>
      </c>
      <c r="D188" s="267" t="s">
        <v>317</v>
      </c>
      <c r="E188" s="267" t="s">
        <v>1088</v>
      </c>
      <c r="F188" s="420" t="s">
        <v>287</v>
      </c>
      <c r="G188" s="420" t="s">
        <v>287</v>
      </c>
      <c r="H188" s="420" t="s">
        <v>287</v>
      </c>
      <c r="I188" s="477">
        <v>204091.25</v>
      </c>
      <c r="J188" s="420" t="s">
        <v>287</v>
      </c>
      <c r="K188" s="420" t="s">
        <v>287</v>
      </c>
      <c r="L188" s="420" t="s">
        <v>287</v>
      </c>
      <c r="M188" s="420" t="s">
        <v>287</v>
      </c>
      <c r="N188" s="420" t="s">
        <v>287</v>
      </c>
      <c r="O188" s="420" t="s">
        <v>287</v>
      </c>
      <c r="P188" s="420" t="s">
        <v>287</v>
      </c>
      <c r="Q188" s="420" t="s">
        <v>287</v>
      </c>
      <c r="R188" s="420" t="s">
        <v>287</v>
      </c>
      <c r="S188" s="420" t="s">
        <v>287</v>
      </c>
      <c r="T188" s="420" t="s">
        <v>287</v>
      </c>
    </row>
    <row r="189" spans="1:20" ht="15" customHeight="1" x14ac:dyDescent="0.35">
      <c r="A189" s="299">
        <v>45291</v>
      </c>
      <c r="B189" s="267" t="s">
        <v>295</v>
      </c>
      <c r="C189" s="267" t="s">
        <v>813</v>
      </c>
      <c r="D189" s="267" t="s">
        <v>318</v>
      </c>
      <c r="E189" s="267" t="s">
        <v>1088</v>
      </c>
      <c r="F189" s="420" t="s">
        <v>287</v>
      </c>
      <c r="G189" s="420" t="s">
        <v>287</v>
      </c>
      <c r="H189" s="420" t="s">
        <v>287</v>
      </c>
      <c r="I189" s="477">
        <v>204091.25</v>
      </c>
      <c r="J189" s="420" t="s">
        <v>287</v>
      </c>
      <c r="K189" s="420" t="s">
        <v>287</v>
      </c>
      <c r="L189" s="420" t="s">
        <v>287</v>
      </c>
      <c r="M189" s="420" t="s">
        <v>287</v>
      </c>
      <c r="N189" s="420" t="s">
        <v>287</v>
      </c>
      <c r="O189" s="420" t="s">
        <v>287</v>
      </c>
      <c r="P189" s="420" t="s">
        <v>287</v>
      </c>
      <c r="Q189" s="420" t="s">
        <v>287</v>
      </c>
      <c r="R189" s="420" t="s">
        <v>287</v>
      </c>
      <c r="S189" s="420" t="s">
        <v>287</v>
      </c>
      <c r="T189" s="420" t="s">
        <v>287</v>
      </c>
    </row>
    <row r="190" spans="1:20" ht="15" customHeight="1" x14ac:dyDescent="0.35">
      <c r="A190" s="299">
        <v>45291</v>
      </c>
      <c r="B190" s="267" t="s">
        <v>295</v>
      </c>
      <c r="C190" s="267" t="s">
        <v>813</v>
      </c>
      <c r="D190" s="267" t="s">
        <v>319</v>
      </c>
      <c r="E190" s="267" t="s">
        <v>1088</v>
      </c>
      <c r="F190" s="420" t="s">
        <v>287</v>
      </c>
      <c r="G190" s="420" t="s">
        <v>287</v>
      </c>
      <c r="H190" s="420" t="s">
        <v>287</v>
      </c>
      <c r="I190" s="477">
        <v>1343642.3</v>
      </c>
      <c r="J190" s="420" t="s">
        <v>287</v>
      </c>
      <c r="K190" s="420" t="s">
        <v>287</v>
      </c>
      <c r="L190" s="420" t="s">
        <v>287</v>
      </c>
      <c r="M190" s="420" t="s">
        <v>287</v>
      </c>
      <c r="N190" s="420" t="s">
        <v>287</v>
      </c>
      <c r="O190" s="420" t="s">
        <v>287</v>
      </c>
      <c r="P190" s="420" t="s">
        <v>287</v>
      </c>
      <c r="Q190" s="420" t="s">
        <v>287</v>
      </c>
      <c r="R190" s="420" t="s">
        <v>287</v>
      </c>
      <c r="S190" s="420" t="s">
        <v>287</v>
      </c>
      <c r="T190" s="420" t="s">
        <v>287</v>
      </c>
    </row>
    <row r="191" spans="1:20" ht="15" customHeight="1" x14ac:dyDescent="0.35">
      <c r="A191" s="299">
        <v>45291</v>
      </c>
      <c r="B191" s="267" t="s">
        <v>295</v>
      </c>
      <c r="C191" s="267" t="s">
        <v>813</v>
      </c>
      <c r="D191" s="267" t="s">
        <v>320</v>
      </c>
      <c r="E191" s="267" t="s">
        <v>1088</v>
      </c>
      <c r="F191" s="420" t="s">
        <v>287</v>
      </c>
      <c r="G191" s="420" t="s">
        <v>287</v>
      </c>
      <c r="H191" s="420" t="s">
        <v>287</v>
      </c>
      <c r="I191" s="477">
        <v>1343642.3</v>
      </c>
      <c r="J191" s="420" t="s">
        <v>287</v>
      </c>
      <c r="K191" s="420" t="s">
        <v>287</v>
      </c>
      <c r="L191" s="420" t="s">
        <v>287</v>
      </c>
      <c r="M191" s="420" t="s">
        <v>287</v>
      </c>
      <c r="N191" s="420" t="s">
        <v>287</v>
      </c>
      <c r="O191" s="420" t="s">
        <v>287</v>
      </c>
      <c r="P191" s="420" t="s">
        <v>287</v>
      </c>
      <c r="Q191" s="420" t="s">
        <v>287</v>
      </c>
      <c r="R191" s="420" t="s">
        <v>287</v>
      </c>
      <c r="S191" s="420" t="s">
        <v>287</v>
      </c>
      <c r="T191" s="420" t="s">
        <v>287</v>
      </c>
    </row>
    <row r="192" spans="1:20" ht="15" customHeight="1" x14ac:dyDescent="0.35">
      <c r="A192" s="299">
        <v>45291</v>
      </c>
      <c r="B192" s="267" t="s">
        <v>295</v>
      </c>
      <c r="C192" s="267" t="s">
        <v>813</v>
      </c>
      <c r="D192" s="267" t="s">
        <v>321</v>
      </c>
      <c r="E192" s="267" t="s">
        <v>1088</v>
      </c>
      <c r="F192" s="420" t="s">
        <v>287</v>
      </c>
      <c r="G192" s="420" t="s">
        <v>287</v>
      </c>
      <c r="H192" s="420" t="s">
        <v>287</v>
      </c>
      <c r="I192" s="477">
        <v>1547733.55</v>
      </c>
      <c r="J192" s="420" t="s">
        <v>287</v>
      </c>
      <c r="K192" s="420" t="s">
        <v>287</v>
      </c>
      <c r="L192" s="420" t="s">
        <v>287</v>
      </c>
      <c r="M192" s="420" t="s">
        <v>287</v>
      </c>
      <c r="N192" s="420" t="s">
        <v>287</v>
      </c>
      <c r="O192" s="420" t="s">
        <v>287</v>
      </c>
      <c r="P192" s="420" t="s">
        <v>287</v>
      </c>
      <c r="Q192" s="420" t="s">
        <v>287</v>
      </c>
      <c r="R192" s="420" t="s">
        <v>287</v>
      </c>
      <c r="S192" s="420" t="s">
        <v>287</v>
      </c>
      <c r="T192" s="420" t="s">
        <v>287</v>
      </c>
    </row>
    <row r="193" spans="1:20" ht="15" customHeight="1" x14ac:dyDescent="0.35">
      <c r="A193" s="299">
        <v>45291</v>
      </c>
      <c r="B193" s="267" t="s">
        <v>295</v>
      </c>
      <c r="C193" s="267" t="s">
        <v>813</v>
      </c>
      <c r="D193" s="267" t="s">
        <v>322</v>
      </c>
      <c r="E193" s="267" t="s">
        <v>1088</v>
      </c>
      <c r="F193" s="420" t="s">
        <v>287</v>
      </c>
      <c r="G193" s="420" t="s">
        <v>287</v>
      </c>
      <c r="H193" s="420" t="s">
        <v>287</v>
      </c>
      <c r="I193" s="477">
        <v>1547733.55</v>
      </c>
      <c r="J193" s="420" t="s">
        <v>287</v>
      </c>
      <c r="K193" s="420" t="s">
        <v>287</v>
      </c>
      <c r="L193" s="420" t="s">
        <v>287</v>
      </c>
      <c r="M193" s="420" t="s">
        <v>287</v>
      </c>
      <c r="N193" s="420" t="s">
        <v>287</v>
      </c>
      <c r="O193" s="420" t="s">
        <v>287</v>
      </c>
      <c r="P193" s="420" t="s">
        <v>287</v>
      </c>
      <c r="Q193" s="420" t="s">
        <v>287</v>
      </c>
      <c r="R193" s="420" t="s">
        <v>287</v>
      </c>
      <c r="S193" s="420" t="s">
        <v>287</v>
      </c>
      <c r="T193" s="420" t="s">
        <v>287</v>
      </c>
    </row>
  </sheetData>
  <autoFilter ref="A1:T7" xr:uid="{F72A0682-F92B-468E-81B3-7444ADE3D185}"/>
  <sortState xmlns:xlrd2="http://schemas.microsoft.com/office/spreadsheetml/2017/richdata2" ref="A1:T7">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20"/>
  <sheetViews>
    <sheetView topLeftCell="B1" zoomScaleNormal="100" workbookViewId="0">
      <pane ySplit="1" topLeftCell="A2" activePane="bottomLeft" state="frozen"/>
      <selection pane="bottomLeft" activeCell="E17" sqref="E17"/>
    </sheetView>
  </sheetViews>
  <sheetFormatPr defaultRowHeight="15" customHeight="1" x14ac:dyDescent="0.35"/>
  <cols>
    <col min="1" max="1" width="13.453125" style="7" bestFit="1" customWidth="1"/>
    <col min="2" max="2" width="14" bestFit="1" customWidth="1"/>
    <col min="3" max="3" width="22.6328125" bestFit="1" customWidth="1"/>
    <col min="4" max="4" width="45.54296875" bestFit="1" customWidth="1"/>
    <col min="5" max="5" width="11.08984375" bestFit="1" customWidth="1"/>
    <col min="6" max="13" width="20" style="8" bestFit="1" customWidth="1"/>
    <col min="14" max="161" width="10.6328125" customWidth="1"/>
  </cols>
  <sheetData>
    <row r="1" spans="1:13" s="25" customFormat="1" ht="15" customHeight="1" x14ac:dyDescent="0.35">
      <c r="A1" s="299" t="s">
        <v>0</v>
      </c>
      <c r="B1" s="267" t="s">
        <v>2</v>
      </c>
      <c r="C1" s="267" t="s">
        <v>3</v>
      </c>
      <c r="D1" s="267" t="s">
        <v>5</v>
      </c>
      <c r="E1" s="267" t="s">
        <v>4</v>
      </c>
      <c r="F1" s="188" t="s">
        <v>529</v>
      </c>
      <c r="G1" s="188" t="s">
        <v>530</v>
      </c>
      <c r="H1" s="188" t="s">
        <v>531</v>
      </c>
      <c r="I1" s="188" t="s">
        <v>532</v>
      </c>
      <c r="J1" s="188" t="s">
        <v>533</v>
      </c>
      <c r="K1" s="188" t="s">
        <v>534</v>
      </c>
      <c r="L1" s="188" t="s">
        <v>535</v>
      </c>
      <c r="M1" s="188" t="s">
        <v>536</v>
      </c>
    </row>
    <row r="2" spans="1:13" ht="15" customHeight="1" x14ac:dyDescent="0.35">
      <c r="A2" s="299">
        <v>43646</v>
      </c>
      <c r="B2" s="267" t="s">
        <v>295</v>
      </c>
      <c r="C2" s="267" t="s">
        <v>813</v>
      </c>
      <c r="D2" s="267" t="s">
        <v>122</v>
      </c>
      <c r="E2" s="267" t="s">
        <v>871</v>
      </c>
      <c r="F2" s="420">
        <v>10000000</v>
      </c>
      <c r="G2" s="420">
        <v>0</v>
      </c>
      <c r="H2" s="420">
        <v>0</v>
      </c>
      <c r="I2" s="420">
        <v>1097396528.0888002</v>
      </c>
      <c r="J2" s="420">
        <v>0</v>
      </c>
      <c r="K2" s="420">
        <v>191335000</v>
      </c>
      <c r="L2" s="420">
        <v>0</v>
      </c>
      <c r="M2" s="420">
        <v>0</v>
      </c>
    </row>
    <row r="3" spans="1:13" ht="15" customHeight="1" x14ac:dyDescent="0.35">
      <c r="A3" s="299">
        <v>43738</v>
      </c>
      <c r="B3" s="267" t="s">
        <v>295</v>
      </c>
      <c r="C3" s="267" t="s">
        <v>813</v>
      </c>
      <c r="D3" s="267" t="s">
        <v>122</v>
      </c>
      <c r="E3" s="267" t="s">
        <v>871</v>
      </c>
      <c r="F3" s="420">
        <v>10000000</v>
      </c>
      <c r="G3" s="420">
        <v>0</v>
      </c>
      <c r="H3" s="420">
        <v>0</v>
      </c>
      <c r="I3" s="420">
        <v>920649537.42879999</v>
      </c>
      <c r="J3" s="420">
        <v>0</v>
      </c>
      <c r="K3" s="420">
        <v>191900000</v>
      </c>
      <c r="L3" s="420">
        <v>0</v>
      </c>
      <c r="M3" s="420">
        <v>0</v>
      </c>
    </row>
    <row r="4" spans="1:13" ht="15" customHeight="1" x14ac:dyDescent="0.35">
      <c r="A4" s="299">
        <v>43830</v>
      </c>
      <c r="B4" s="267" t="s">
        <v>295</v>
      </c>
      <c r="C4" s="267" t="s">
        <v>813</v>
      </c>
      <c r="D4" s="267" t="s">
        <v>122</v>
      </c>
      <c r="E4" s="267" t="s">
        <v>871</v>
      </c>
      <c r="F4" s="420">
        <v>10000000</v>
      </c>
      <c r="G4" s="420">
        <v>0</v>
      </c>
      <c r="H4" s="420">
        <v>0</v>
      </c>
      <c r="I4" s="420">
        <v>1287114015.1099999</v>
      </c>
      <c r="J4" s="420">
        <v>0</v>
      </c>
      <c r="K4" s="420">
        <v>190930000</v>
      </c>
      <c r="L4" s="420">
        <v>0</v>
      </c>
      <c r="M4" s="420">
        <v>0</v>
      </c>
    </row>
    <row r="5" spans="1:13" ht="15" customHeight="1" x14ac:dyDescent="0.35">
      <c r="A5" s="299">
        <v>43921</v>
      </c>
      <c r="B5" s="267" t="s">
        <v>295</v>
      </c>
      <c r="C5" s="267" t="s">
        <v>813</v>
      </c>
      <c r="D5" s="267" t="s">
        <v>122</v>
      </c>
      <c r="E5" s="267" t="s">
        <v>871</v>
      </c>
      <c r="F5" s="420">
        <v>10000000</v>
      </c>
      <c r="G5" s="420">
        <v>0</v>
      </c>
      <c r="H5" s="420">
        <v>0</v>
      </c>
      <c r="I5" s="420">
        <v>1577122920.5</v>
      </c>
      <c r="J5" s="420">
        <v>0</v>
      </c>
      <c r="K5" s="420">
        <v>193130000</v>
      </c>
      <c r="L5" s="420">
        <v>0</v>
      </c>
      <c r="M5" s="420">
        <v>0</v>
      </c>
    </row>
    <row r="6" spans="1:13" ht="15" customHeight="1" x14ac:dyDescent="0.35">
      <c r="A6" s="299">
        <v>44012</v>
      </c>
      <c r="B6" s="267" t="s">
        <v>295</v>
      </c>
      <c r="C6" s="267" t="s">
        <v>813</v>
      </c>
      <c r="D6" s="267" t="s">
        <v>122</v>
      </c>
      <c r="E6" s="267" t="s">
        <v>871</v>
      </c>
      <c r="F6" s="420">
        <v>10000000</v>
      </c>
      <c r="G6" s="420">
        <v>0</v>
      </c>
      <c r="H6" s="420">
        <v>0</v>
      </c>
      <c r="I6" s="420">
        <v>1446980948.3</v>
      </c>
      <c r="J6" s="420">
        <v>0</v>
      </c>
      <c r="K6" s="420">
        <v>192825000</v>
      </c>
      <c r="L6" s="420">
        <v>0</v>
      </c>
      <c r="M6" s="420">
        <v>0</v>
      </c>
    </row>
    <row r="7" spans="1:13" ht="15" customHeight="1" x14ac:dyDescent="0.35">
      <c r="A7" s="299">
        <v>44104</v>
      </c>
      <c r="B7" s="267" t="s">
        <v>295</v>
      </c>
      <c r="C7" s="267" t="s">
        <v>813</v>
      </c>
      <c r="D7" s="267" t="s">
        <v>122</v>
      </c>
      <c r="E7" s="267" t="s">
        <v>871</v>
      </c>
      <c r="F7" s="420">
        <v>10000000</v>
      </c>
      <c r="G7" s="420">
        <v>0</v>
      </c>
      <c r="H7" s="420">
        <v>0</v>
      </c>
      <c r="I7" s="420">
        <v>1561119585</v>
      </c>
      <c r="J7" s="420">
        <v>0</v>
      </c>
      <c r="K7" s="420">
        <v>191555000</v>
      </c>
      <c r="L7" s="420">
        <v>0</v>
      </c>
      <c r="M7" s="420">
        <v>0</v>
      </c>
    </row>
    <row r="8" spans="1:13" ht="15" customHeight="1" x14ac:dyDescent="0.35">
      <c r="A8" s="299">
        <v>44196</v>
      </c>
      <c r="B8" s="267" t="s">
        <v>295</v>
      </c>
      <c r="C8" s="267" t="s">
        <v>813</v>
      </c>
      <c r="D8" s="267" t="s">
        <v>122</v>
      </c>
      <c r="E8" s="267" t="s">
        <v>871</v>
      </c>
      <c r="F8" s="420">
        <v>10000000</v>
      </c>
      <c r="G8" s="420">
        <v>0</v>
      </c>
      <c r="H8" s="420">
        <v>0</v>
      </c>
      <c r="I8" s="420">
        <v>1728659538.6210001</v>
      </c>
      <c r="J8" s="420">
        <v>0</v>
      </c>
      <c r="K8" s="420">
        <v>190170000</v>
      </c>
      <c r="L8" s="420">
        <v>0</v>
      </c>
      <c r="M8" s="420">
        <v>0</v>
      </c>
    </row>
    <row r="9" spans="1:13" ht="15" customHeight="1" x14ac:dyDescent="0.35">
      <c r="A9" s="299">
        <v>44286</v>
      </c>
      <c r="B9" s="267" t="s">
        <v>295</v>
      </c>
      <c r="C9" s="267" t="s">
        <v>813</v>
      </c>
      <c r="D9" s="267" t="s">
        <v>122</v>
      </c>
      <c r="E9" s="267" t="s">
        <v>871</v>
      </c>
      <c r="F9" s="420">
        <v>10000000</v>
      </c>
      <c r="G9" s="420">
        <v>0</v>
      </c>
      <c r="H9" s="420">
        <v>0</v>
      </c>
      <c r="I9" s="420">
        <v>2131269853.1300001</v>
      </c>
      <c r="J9" s="420">
        <v>0</v>
      </c>
      <c r="K9" s="420">
        <v>191460000</v>
      </c>
      <c r="L9" s="420">
        <v>0</v>
      </c>
      <c r="M9" s="420">
        <v>0</v>
      </c>
    </row>
    <row r="10" spans="1:13" ht="15" customHeight="1" x14ac:dyDescent="0.35">
      <c r="A10" s="299">
        <v>44377</v>
      </c>
      <c r="B10" s="267" t="s">
        <v>295</v>
      </c>
      <c r="C10" s="267" t="s">
        <v>813</v>
      </c>
      <c r="D10" s="267" t="s">
        <v>122</v>
      </c>
      <c r="E10" s="267" t="s">
        <v>871</v>
      </c>
      <c r="F10" s="420">
        <v>10000000</v>
      </c>
      <c r="G10" s="420">
        <v>0</v>
      </c>
      <c r="H10" s="420">
        <v>0</v>
      </c>
      <c r="I10" s="420">
        <v>1990914627.7</v>
      </c>
      <c r="J10" s="420">
        <v>0</v>
      </c>
      <c r="K10" s="420">
        <v>191520000</v>
      </c>
      <c r="L10" s="420">
        <v>0</v>
      </c>
      <c r="M10" s="420">
        <v>0</v>
      </c>
    </row>
    <row r="11" spans="1:13" ht="15" customHeight="1" x14ac:dyDescent="0.35">
      <c r="A11" s="299">
        <v>44469</v>
      </c>
      <c r="B11" s="267" t="s">
        <v>295</v>
      </c>
      <c r="C11" s="267" t="s">
        <v>813</v>
      </c>
      <c r="D11" s="267" t="s">
        <v>122</v>
      </c>
      <c r="E11" s="267" t="s">
        <v>871</v>
      </c>
      <c r="F11" s="420">
        <v>10000000</v>
      </c>
      <c r="G11" s="420">
        <v>0</v>
      </c>
      <c r="H11" s="420">
        <v>0</v>
      </c>
      <c r="I11" s="420">
        <v>2191232011.9300003</v>
      </c>
      <c r="J11" s="420">
        <v>0</v>
      </c>
      <c r="K11" s="420">
        <v>191870000</v>
      </c>
      <c r="L11" s="420">
        <v>0</v>
      </c>
      <c r="M11" s="420">
        <v>0</v>
      </c>
    </row>
    <row r="12" spans="1:13" ht="15" customHeight="1" x14ac:dyDescent="0.35">
      <c r="A12" s="299">
        <v>44561</v>
      </c>
      <c r="B12" s="267" t="s">
        <v>295</v>
      </c>
      <c r="C12" s="267" t="s">
        <v>813</v>
      </c>
      <c r="D12" s="267" t="s">
        <v>122</v>
      </c>
      <c r="E12" s="267" t="s">
        <v>871</v>
      </c>
      <c r="F12" s="420">
        <v>23113.17</v>
      </c>
      <c r="G12" s="420">
        <v>0</v>
      </c>
      <c r="H12" s="420">
        <v>0</v>
      </c>
      <c r="I12" s="420">
        <v>3114286866.7600002</v>
      </c>
      <c r="J12" s="420">
        <v>0</v>
      </c>
      <c r="K12" s="420">
        <v>191650000</v>
      </c>
      <c r="L12" s="420">
        <v>0</v>
      </c>
      <c r="M12" s="420">
        <v>0</v>
      </c>
    </row>
    <row r="13" spans="1:13" ht="15" customHeight="1" x14ac:dyDescent="0.35">
      <c r="A13" s="299">
        <v>44651</v>
      </c>
      <c r="B13" s="267" t="s">
        <v>295</v>
      </c>
      <c r="C13" s="267" t="s">
        <v>813</v>
      </c>
      <c r="D13" s="267" t="s">
        <v>122</v>
      </c>
      <c r="E13" s="267" t="s">
        <v>871</v>
      </c>
      <c r="F13" s="420">
        <v>0</v>
      </c>
      <c r="G13" s="420" t="s">
        <v>287</v>
      </c>
      <c r="H13" s="420">
        <v>0</v>
      </c>
      <c r="I13" s="420">
        <v>4901495528.9400005</v>
      </c>
      <c r="J13" s="420">
        <v>0</v>
      </c>
      <c r="K13" s="420">
        <v>192060000</v>
      </c>
      <c r="L13" s="420">
        <v>0</v>
      </c>
      <c r="M13" s="420">
        <v>0</v>
      </c>
    </row>
    <row r="14" spans="1:13" ht="15" customHeight="1" x14ac:dyDescent="0.35">
      <c r="A14" s="299">
        <v>44742</v>
      </c>
      <c r="B14" s="267" t="s">
        <v>295</v>
      </c>
      <c r="C14" s="267" t="s">
        <v>813</v>
      </c>
      <c r="D14" s="267" t="s">
        <v>122</v>
      </c>
      <c r="E14" s="267" t="s">
        <v>871</v>
      </c>
      <c r="F14" s="420">
        <v>0</v>
      </c>
      <c r="G14" s="420" t="s">
        <v>287</v>
      </c>
      <c r="H14" s="420">
        <v>0</v>
      </c>
      <c r="I14" s="420">
        <v>4303959366.1899996</v>
      </c>
      <c r="J14" s="420">
        <v>0</v>
      </c>
      <c r="K14" s="420">
        <v>194080000</v>
      </c>
      <c r="L14" s="420">
        <v>0</v>
      </c>
      <c r="M14" s="420">
        <v>0</v>
      </c>
    </row>
    <row r="15" spans="1:13" ht="15" customHeight="1" x14ac:dyDescent="0.35">
      <c r="A15" s="299">
        <v>44834</v>
      </c>
      <c r="B15" s="267" t="s">
        <v>295</v>
      </c>
      <c r="C15" s="267" t="s">
        <v>813</v>
      </c>
      <c r="D15" s="267" t="s">
        <v>122</v>
      </c>
      <c r="E15" s="267" t="s">
        <v>871</v>
      </c>
      <c r="F15" s="420">
        <v>0</v>
      </c>
      <c r="G15" s="420" t="s">
        <v>287</v>
      </c>
      <c r="H15" s="420">
        <v>0</v>
      </c>
      <c r="I15" s="420">
        <v>2712773460.9699998</v>
      </c>
      <c r="J15" s="420">
        <v>0</v>
      </c>
      <c r="K15" s="420">
        <v>196340000</v>
      </c>
      <c r="L15" s="420">
        <v>0</v>
      </c>
      <c r="M15" s="420">
        <v>0</v>
      </c>
    </row>
    <row r="16" spans="1:13" ht="15" customHeight="1" x14ac:dyDescent="0.35">
      <c r="A16" s="299">
        <v>44926</v>
      </c>
      <c r="B16" s="267" t="s">
        <v>295</v>
      </c>
      <c r="C16" s="267" t="s">
        <v>813</v>
      </c>
      <c r="D16" s="267" t="s">
        <v>122</v>
      </c>
      <c r="E16" s="267" t="s">
        <v>871</v>
      </c>
      <c r="F16" s="420">
        <v>90000000</v>
      </c>
      <c r="G16" s="420" t="s">
        <v>287</v>
      </c>
      <c r="H16" s="420">
        <v>0</v>
      </c>
      <c r="I16" s="420">
        <v>2953307027.25</v>
      </c>
      <c r="J16" s="420">
        <v>0</v>
      </c>
      <c r="K16" s="420">
        <v>193900000</v>
      </c>
      <c r="L16" s="420">
        <v>0</v>
      </c>
      <c r="M16" s="420">
        <v>0</v>
      </c>
    </row>
    <row r="17" spans="1:13" ht="15" customHeight="1" x14ac:dyDescent="0.35">
      <c r="A17" s="299">
        <v>45016</v>
      </c>
      <c r="B17" s="267" t="s">
        <v>295</v>
      </c>
      <c r="C17" s="267" t="s">
        <v>813</v>
      </c>
      <c r="D17" s="267" t="s">
        <v>122</v>
      </c>
      <c r="E17" s="267" t="s">
        <v>871</v>
      </c>
      <c r="F17" s="420">
        <v>0</v>
      </c>
      <c r="G17" s="420" t="s">
        <v>287</v>
      </c>
      <c r="H17" s="420">
        <v>0</v>
      </c>
      <c r="I17" s="420">
        <v>2702676088.8299999</v>
      </c>
      <c r="J17" s="420">
        <v>0</v>
      </c>
      <c r="K17" s="420">
        <v>194140000</v>
      </c>
      <c r="L17" s="420">
        <v>0</v>
      </c>
      <c r="M17" s="420">
        <v>0</v>
      </c>
    </row>
    <row r="18" spans="1:13" ht="15" customHeight="1" x14ac:dyDescent="0.35">
      <c r="A18" s="299">
        <v>45107</v>
      </c>
      <c r="B18" s="267" t="s">
        <v>295</v>
      </c>
      <c r="C18" s="267" t="s">
        <v>813</v>
      </c>
      <c r="D18" s="267" t="s">
        <v>122</v>
      </c>
      <c r="E18" s="267" t="s">
        <v>871</v>
      </c>
      <c r="F18" s="420">
        <v>0</v>
      </c>
      <c r="G18" s="420" t="s">
        <v>287</v>
      </c>
      <c r="H18" s="420">
        <v>0</v>
      </c>
      <c r="I18" s="420">
        <v>2425316953.9499998</v>
      </c>
      <c r="J18" s="420">
        <v>0</v>
      </c>
      <c r="K18" s="420">
        <v>196860000</v>
      </c>
      <c r="L18" s="420">
        <v>0</v>
      </c>
      <c r="M18" s="420">
        <v>0</v>
      </c>
    </row>
    <row r="19" spans="1:13" ht="15" customHeight="1" x14ac:dyDescent="0.35">
      <c r="A19" s="299">
        <v>45199</v>
      </c>
      <c r="B19" s="267" t="s">
        <v>295</v>
      </c>
      <c r="C19" s="267" t="s">
        <v>813</v>
      </c>
      <c r="D19" s="267" t="s">
        <v>122</v>
      </c>
      <c r="E19" s="267" t="s">
        <v>871</v>
      </c>
      <c r="F19" s="420">
        <v>0</v>
      </c>
      <c r="G19" s="420" t="s">
        <v>287</v>
      </c>
      <c r="H19" s="420">
        <v>0</v>
      </c>
      <c r="I19" s="420">
        <v>2560916986.75</v>
      </c>
      <c r="J19" s="420">
        <v>0</v>
      </c>
      <c r="K19" s="420">
        <v>150000000</v>
      </c>
      <c r="L19" s="420">
        <v>0</v>
      </c>
      <c r="M19" s="420">
        <v>0</v>
      </c>
    </row>
    <row r="20" spans="1:13" ht="15" customHeight="1" x14ac:dyDescent="0.35">
      <c r="A20" s="299">
        <v>45291</v>
      </c>
      <c r="B20" s="267" t="s">
        <v>295</v>
      </c>
      <c r="C20" s="267" t="s">
        <v>813</v>
      </c>
      <c r="D20" s="267" t="s">
        <v>122</v>
      </c>
      <c r="E20" s="267" t="s">
        <v>871</v>
      </c>
      <c r="F20" s="420">
        <v>0</v>
      </c>
      <c r="G20" s="420" t="s">
        <v>287</v>
      </c>
      <c r="H20" s="420">
        <v>0</v>
      </c>
      <c r="I20" s="420">
        <v>2062123850.6400003</v>
      </c>
      <c r="J20" s="420">
        <v>0</v>
      </c>
      <c r="K20" s="420">
        <v>150000000</v>
      </c>
      <c r="L20" s="420">
        <v>0</v>
      </c>
      <c r="M20" s="420">
        <v>0</v>
      </c>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115"/>
  <sheetViews>
    <sheetView zoomScale="130" zoomScaleNormal="130" workbookViewId="0">
      <pane ySplit="1" topLeftCell="A2" activePane="bottomLeft" state="frozen"/>
      <selection pane="bottomLeft" activeCell="A116" sqref="A116:XFD361"/>
    </sheetView>
  </sheetViews>
  <sheetFormatPr defaultRowHeight="15" customHeight="1" x14ac:dyDescent="0.35"/>
  <cols>
    <col min="1" max="1" width="14.36328125" style="7" bestFit="1" customWidth="1"/>
    <col min="2" max="2" width="14.54296875" customWidth="1"/>
    <col min="3" max="3" width="23.6328125" customWidth="1"/>
    <col min="4" max="4" width="23.54296875" bestFit="1" customWidth="1"/>
    <col min="5" max="5" width="11.453125" bestFit="1" customWidth="1"/>
    <col min="6" max="6" width="17" style="8" bestFit="1" customWidth="1"/>
    <col min="7" max="7" width="15.453125" style="8" customWidth="1"/>
    <col min="8" max="8" width="12.08984375" style="8" bestFit="1" customWidth="1"/>
    <col min="9" max="161" width="10.6328125" customWidth="1"/>
  </cols>
  <sheetData>
    <row r="1" spans="1:8" s="25" customFormat="1" ht="15" customHeight="1" x14ac:dyDescent="0.35">
      <c r="A1" s="299" t="s">
        <v>0</v>
      </c>
      <c r="B1" s="267" t="s">
        <v>2</v>
      </c>
      <c r="C1" s="267" t="s">
        <v>3</v>
      </c>
      <c r="D1" s="267" t="s">
        <v>5</v>
      </c>
      <c r="E1" s="267" t="s">
        <v>4</v>
      </c>
      <c r="F1" s="188" t="s">
        <v>537</v>
      </c>
      <c r="G1" s="188" t="s">
        <v>538</v>
      </c>
      <c r="H1" s="188" t="s">
        <v>539</v>
      </c>
    </row>
    <row r="2" spans="1:8" ht="15" customHeight="1" x14ac:dyDescent="0.35">
      <c r="A2" s="299">
        <v>43646</v>
      </c>
      <c r="B2" s="267" t="s">
        <v>295</v>
      </c>
      <c r="C2" s="267" t="s">
        <v>813</v>
      </c>
      <c r="D2" s="267" t="s">
        <v>326</v>
      </c>
      <c r="E2" s="267" t="s">
        <v>871</v>
      </c>
      <c r="F2" s="420" t="s">
        <v>287</v>
      </c>
      <c r="G2" s="425">
        <v>200000000</v>
      </c>
      <c r="H2" s="420" t="s">
        <v>287</v>
      </c>
    </row>
    <row r="3" spans="1:8" ht="15" customHeight="1" x14ac:dyDescent="0.35">
      <c r="A3" s="299">
        <v>43646</v>
      </c>
      <c r="B3" s="267" t="s">
        <v>295</v>
      </c>
      <c r="C3" s="267" t="s">
        <v>813</v>
      </c>
      <c r="D3" s="267" t="s">
        <v>338</v>
      </c>
      <c r="E3" s="267" t="s">
        <v>871</v>
      </c>
      <c r="F3" s="420" t="s">
        <v>287</v>
      </c>
      <c r="G3" s="426"/>
      <c r="H3" s="420" t="s">
        <v>287</v>
      </c>
    </row>
    <row r="4" spans="1:8" ht="15" customHeight="1" x14ac:dyDescent="0.35">
      <c r="A4" s="299">
        <v>43646</v>
      </c>
      <c r="B4" s="267" t="s">
        <v>295</v>
      </c>
      <c r="C4" s="267" t="s">
        <v>813</v>
      </c>
      <c r="D4" s="267" t="s">
        <v>339</v>
      </c>
      <c r="E4" s="267" t="s">
        <v>871</v>
      </c>
      <c r="F4" s="420" t="s">
        <v>287</v>
      </c>
      <c r="G4" s="426"/>
      <c r="H4" s="420" t="s">
        <v>287</v>
      </c>
    </row>
    <row r="5" spans="1:8" ht="15" customHeight="1" x14ac:dyDescent="0.35">
      <c r="A5" s="299">
        <v>43646</v>
      </c>
      <c r="B5" s="267" t="s">
        <v>295</v>
      </c>
      <c r="C5" s="267" t="s">
        <v>813</v>
      </c>
      <c r="D5" s="267" t="s">
        <v>340</v>
      </c>
      <c r="E5" s="267" t="s">
        <v>871</v>
      </c>
      <c r="F5" s="420" t="s">
        <v>287</v>
      </c>
      <c r="G5" s="426"/>
      <c r="H5" s="420" t="s">
        <v>287</v>
      </c>
    </row>
    <row r="6" spans="1:8" ht="15" customHeight="1" x14ac:dyDescent="0.35">
      <c r="A6" s="299">
        <v>43646</v>
      </c>
      <c r="B6" s="267" t="s">
        <v>295</v>
      </c>
      <c r="C6" s="267" t="s">
        <v>813</v>
      </c>
      <c r="D6" s="267" t="s">
        <v>340</v>
      </c>
      <c r="E6" s="267" t="s">
        <v>871</v>
      </c>
      <c r="F6" s="420" t="s">
        <v>287</v>
      </c>
      <c r="G6" s="426"/>
      <c r="H6" s="420" t="s">
        <v>287</v>
      </c>
    </row>
    <row r="7" spans="1:8" ht="15" customHeight="1" x14ac:dyDescent="0.35">
      <c r="A7" s="299">
        <v>43646</v>
      </c>
      <c r="B7" s="267" t="s">
        <v>295</v>
      </c>
      <c r="C7" s="267" t="s">
        <v>813</v>
      </c>
      <c r="D7" s="267" t="s">
        <v>341</v>
      </c>
      <c r="E7" s="267" t="s">
        <v>871</v>
      </c>
      <c r="F7" s="420" t="s">
        <v>287</v>
      </c>
      <c r="G7" s="426"/>
      <c r="H7" s="420" t="s">
        <v>287</v>
      </c>
    </row>
    <row r="8" spans="1:8" ht="15" customHeight="1" x14ac:dyDescent="0.35">
      <c r="A8" s="502">
        <v>43738</v>
      </c>
      <c r="B8" s="267" t="s">
        <v>295</v>
      </c>
      <c r="C8" s="267" t="s">
        <v>813</v>
      </c>
      <c r="D8" s="267" t="s">
        <v>326</v>
      </c>
      <c r="E8" s="267" t="s">
        <v>871</v>
      </c>
      <c r="F8" s="420" t="s">
        <v>287</v>
      </c>
      <c r="G8" s="425">
        <v>200000000</v>
      </c>
      <c r="H8" s="420" t="s">
        <v>287</v>
      </c>
    </row>
    <row r="9" spans="1:8" ht="15" customHeight="1" x14ac:dyDescent="0.35">
      <c r="A9" s="502">
        <v>43738</v>
      </c>
      <c r="B9" s="267" t="s">
        <v>295</v>
      </c>
      <c r="C9" s="267" t="s">
        <v>813</v>
      </c>
      <c r="D9" s="267" t="s">
        <v>338</v>
      </c>
      <c r="E9" s="267" t="s">
        <v>871</v>
      </c>
      <c r="F9" s="420" t="s">
        <v>287</v>
      </c>
      <c r="G9" s="426"/>
      <c r="H9" s="420" t="s">
        <v>287</v>
      </c>
    </row>
    <row r="10" spans="1:8" ht="15" customHeight="1" x14ac:dyDescent="0.35">
      <c r="A10" s="502">
        <v>43738</v>
      </c>
      <c r="B10" s="267" t="s">
        <v>295</v>
      </c>
      <c r="C10" s="267" t="s">
        <v>813</v>
      </c>
      <c r="D10" s="267" t="s">
        <v>339</v>
      </c>
      <c r="E10" s="267" t="s">
        <v>871</v>
      </c>
      <c r="F10" s="420" t="s">
        <v>287</v>
      </c>
      <c r="G10" s="426"/>
      <c r="H10" s="420" t="s">
        <v>287</v>
      </c>
    </row>
    <row r="11" spans="1:8" ht="15" customHeight="1" x14ac:dyDescent="0.35">
      <c r="A11" s="502">
        <v>43738</v>
      </c>
      <c r="B11" s="267" t="s">
        <v>295</v>
      </c>
      <c r="C11" s="267" t="s">
        <v>813</v>
      </c>
      <c r="D11" s="267" t="s">
        <v>340</v>
      </c>
      <c r="E11" s="267" t="s">
        <v>871</v>
      </c>
      <c r="F11" s="420" t="s">
        <v>287</v>
      </c>
      <c r="G11" s="426"/>
      <c r="H11" s="420" t="s">
        <v>287</v>
      </c>
    </row>
    <row r="12" spans="1:8" ht="15" customHeight="1" x14ac:dyDescent="0.35">
      <c r="A12" s="502">
        <v>43738</v>
      </c>
      <c r="B12" s="267" t="s">
        <v>295</v>
      </c>
      <c r="C12" s="267" t="s">
        <v>813</v>
      </c>
      <c r="D12" s="267" t="s">
        <v>340</v>
      </c>
      <c r="E12" s="267" t="s">
        <v>871</v>
      </c>
      <c r="F12" s="420" t="s">
        <v>287</v>
      </c>
      <c r="G12" s="426"/>
      <c r="H12" s="420" t="s">
        <v>287</v>
      </c>
    </row>
    <row r="13" spans="1:8" ht="15" customHeight="1" x14ac:dyDescent="0.35">
      <c r="A13" s="502">
        <v>43738</v>
      </c>
      <c r="B13" s="267" t="s">
        <v>295</v>
      </c>
      <c r="C13" s="267" t="s">
        <v>813</v>
      </c>
      <c r="D13" s="267" t="s">
        <v>341</v>
      </c>
      <c r="E13" s="267" t="s">
        <v>871</v>
      </c>
      <c r="F13" s="420" t="s">
        <v>287</v>
      </c>
      <c r="G13" s="426"/>
      <c r="H13" s="420" t="s">
        <v>287</v>
      </c>
    </row>
    <row r="14" spans="1:8" ht="15" customHeight="1" x14ac:dyDescent="0.35">
      <c r="A14" s="299">
        <v>43830</v>
      </c>
      <c r="B14" s="267" t="s">
        <v>295</v>
      </c>
      <c r="C14" s="267" t="s">
        <v>813</v>
      </c>
      <c r="D14" s="267" t="s">
        <v>326</v>
      </c>
      <c r="E14" s="267" t="s">
        <v>871</v>
      </c>
      <c r="F14" s="420" t="s">
        <v>287</v>
      </c>
      <c r="G14" s="425">
        <v>200000000</v>
      </c>
      <c r="H14" s="420" t="s">
        <v>287</v>
      </c>
    </row>
    <row r="15" spans="1:8" ht="15" customHeight="1" x14ac:dyDescent="0.35">
      <c r="A15" s="299">
        <v>43830</v>
      </c>
      <c r="B15" s="267" t="s">
        <v>295</v>
      </c>
      <c r="C15" s="267" t="s">
        <v>813</v>
      </c>
      <c r="D15" s="267" t="s">
        <v>338</v>
      </c>
      <c r="E15" s="267" t="s">
        <v>871</v>
      </c>
      <c r="F15" s="420" t="s">
        <v>287</v>
      </c>
      <c r="G15" s="426"/>
      <c r="H15" s="420" t="s">
        <v>287</v>
      </c>
    </row>
    <row r="16" spans="1:8" ht="15" customHeight="1" x14ac:dyDescent="0.35">
      <c r="A16" s="299">
        <v>43830</v>
      </c>
      <c r="B16" s="267" t="s">
        <v>295</v>
      </c>
      <c r="C16" s="267" t="s">
        <v>813</v>
      </c>
      <c r="D16" s="267" t="s">
        <v>339</v>
      </c>
      <c r="E16" s="267" t="s">
        <v>871</v>
      </c>
      <c r="F16" s="420" t="s">
        <v>287</v>
      </c>
      <c r="G16" s="426"/>
      <c r="H16" s="420" t="s">
        <v>287</v>
      </c>
    </row>
    <row r="17" spans="1:8" ht="15" customHeight="1" x14ac:dyDescent="0.35">
      <c r="A17" s="299">
        <v>43830</v>
      </c>
      <c r="B17" s="267" t="s">
        <v>295</v>
      </c>
      <c r="C17" s="267" t="s">
        <v>813</v>
      </c>
      <c r="D17" s="267" t="s">
        <v>340</v>
      </c>
      <c r="E17" s="267" t="s">
        <v>871</v>
      </c>
      <c r="F17" s="420" t="s">
        <v>287</v>
      </c>
      <c r="G17" s="426"/>
      <c r="H17" s="420" t="s">
        <v>287</v>
      </c>
    </row>
    <row r="18" spans="1:8" ht="15" customHeight="1" x14ac:dyDescent="0.35">
      <c r="A18" s="299">
        <v>43830</v>
      </c>
      <c r="B18" s="267" t="s">
        <v>295</v>
      </c>
      <c r="C18" s="267" t="s">
        <v>813</v>
      </c>
      <c r="D18" s="267" t="s">
        <v>340</v>
      </c>
      <c r="E18" s="267" t="s">
        <v>871</v>
      </c>
      <c r="F18" s="420" t="s">
        <v>287</v>
      </c>
      <c r="G18" s="426"/>
      <c r="H18" s="420" t="s">
        <v>287</v>
      </c>
    </row>
    <row r="19" spans="1:8" ht="15" customHeight="1" x14ac:dyDescent="0.35">
      <c r="A19" s="299">
        <v>43830</v>
      </c>
      <c r="B19" s="267" t="s">
        <v>295</v>
      </c>
      <c r="C19" s="267" t="s">
        <v>813</v>
      </c>
      <c r="D19" s="267" t="s">
        <v>341</v>
      </c>
      <c r="E19" s="267" t="s">
        <v>871</v>
      </c>
      <c r="F19" s="420" t="s">
        <v>287</v>
      </c>
      <c r="G19" s="426"/>
      <c r="H19" s="420" t="s">
        <v>287</v>
      </c>
    </row>
    <row r="20" spans="1:8" ht="15" customHeight="1" x14ac:dyDescent="0.35">
      <c r="A20" s="502">
        <v>43921</v>
      </c>
      <c r="B20" s="267" t="s">
        <v>295</v>
      </c>
      <c r="C20" s="267" t="s">
        <v>813</v>
      </c>
      <c r="D20" s="267" t="s">
        <v>326</v>
      </c>
      <c r="E20" s="267" t="s">
        <v>871</v>
      </c>
      <c r="F20" s="420" t="s">
        <v>287</v>
      </c>
      <c r="G20" s="425">
        <v>300000000</v>
      </c>
      <c r="H20" s="420" t="s">
        <v>287</v>
      </c>
    </row>
    <row r="21" spans="1:8" ht="15" customHeight="1" x14ac:dyDescent="0.35">
      <c r="A21" s="502">
        <v>43921</v>
      </c>
      <c r="B21" s="267" t="s">
        <v>295</v>
      </c>
      <c r="C21" s="267" t="s">
        <v>813</v>
      </c>
      <c r="D21" s="267" t="s">
        <v>338</v>
      </c>
      <c r="E21" s="267" t="s">
        <v>871</v>
      </c>
      <c r="F21" s="420" t="s">
        <v>287</v>
      </c>
      <c r="G21" s="426"/>
      <c r="H21" s="420" t="s">
        <v>287</v>
      </c>
    </row>
    <row r="22" spans="1:8" ht="15" customHeight="1" x14ac:dyDescent="0.35">
      <c r="A22" s="502">
        <v>43921</v>
      </c>
      <c r="B22" s="267" t="s">
        <v>295</v>
      </c>
      <c r="C22" s="267" t="s">
        <v>813</v>
      </c>
      <c r="D22" s="267" t="s">
        <v>339</v>
      </c>
      <c r="E22" s="267" t="s">
        <v>871</v>
      </c>
      <c r="F22" s="420" t="s">
        <v>287</v>
      </c>
      <c r="G22" s="426"/>
      <c r="H22" s="420" t="s">
        <v>287</v>
      </c>
    </row>
    <row r="23" spans="1:8" ht="15" customHeight="1" x14ac:dyDescent="0.35">
      <c r="A23" s="502">
        <v>43921</v>
      </c>
      <c r="B23" s="267" t="s">
        <v>295</v>
      </c>
      <c r="C23" s="267" t="s">
        <v>813</v>
      </c>
      <c r="D23" s="267" t="s">
        <v>340</v>
      </c>
      <c r="E23" s="267" t="s">
        <v>871</v>
      </c>
      <c r="F23" s="420" t="s">
        <v>287</v>
      </c>
      <c r="G23" s="426"/>
      <c r="H23" s="420" t="s">
        <v>287</v>
      </c>
    </row>
    <row r="24" spans="1:8" ht="15" customHeight="1" x14ac:dyDescent="0.35">
      <c r="A24" s="502">
        <v>43921</v>
      </c>
      <c r="B24" s="267" t="s">
        <v>295</v>
      </c>
      <c r="C24" s="267" t="s">
        <v>813</v>
      </c>
      <c r="D24" s="267" t="s">
        <v>340</v>
      </c>
      <c r="E24" s="267" t="s">
        <v>871</v>
      </c>
      <c r="F24" s="420" t="s">
        <v>287</v>
      </c>
      <c r="G24" s="426"/>
      <c r="H24" s="420" t="s">
        <v>287</v>
      </c>
    </row>
    <row r="25" spans="1:8" ht="15" customHeight="1" x14ac:dyDescent="0.35">
      <c r="A25" s="502">
        <v>43921</v>
      </c>
      <c r="B25" s="267" t="s">
        <v>295</v>
      </c>
      <c r="C25" s="267" t="s">
        <v>813</v>
      </c>
      <c r="D25" s="267" t="s">
        <v>341</v>
      </c>
      <c r="E25" s="267" t="s">
        <v>871</v>
      </c>
      <c r="F25" s="420" t="s">
        <v>287</v>
      </c>
      <c r="G25" s="426"/>
      <c r="H25" s="420" t="s">
        <v>287</v>
      </c>
    </row>
    <row r="26" spans="1:8" ht="15" customHeight="1" x14ac:dyDescent="0.35">
      <c r="A26" s="299">
        <v>44012</v>
      </c>
      <c r="B26" s="267" t="s">
        <v>295</v>
      </c>
      <c r="C26" s="267" t="s">
        <v>813</v>
      </c>
      <c r="D26" s="267" t="s">
        <v>326</v>
      </c>
      <c r="E26" s="267" t="s">
        <v>871</v>
      </c>
      <c r="F26" s="420" t="s">
        <v>287</v>
      </c>
      <c r="G26" s="425">
        <v>300000000</v>
      </c>
      <c r="H26" s="420" t="s">
        <v>287</v>
      </c>
    </row>
    <row r="27" spans="1:8" ht="15" customHeight="1" x14ac:dyDescent="0.35">
      <c r="A27" s="299">
        <v>44012</v>
      </c>
      <c r="B27" s="267" t="s">
        <v>295</v>
      </c>
      <c r="C27" s="267" t="s">
        <v>813</v>
      </c>
      <c r="D27" s="267" t="s">
        <v>338</v>
      </c>
      <c r="E27" s="267" t="s">
        <v>871</v>
      </c>
      <c r="F27" s="420" t="s">
        <v>287</v>
      </c>
      <c r="G27" s="426"/>
      <c r="H27" s="420" t="s">
        <v>287</v>
      </c>
    </row>
    <row r="28" spans="1:8" ht="15" customHeight="1" x14ac:dyDescent="0.35">
      <c r="A28" s="299">
        <v>44012</v>
      </c>
      <c r="B28" s="267" t="s">
        <v>295</v>
      </c>
      <c r="C28" s="267" t="s">
        <v>813</v>
      </c>
      <c r="D28" s="267" t="s">
        <v>339</v>
      </c>
      <c r="E28" s="267" t="s">
        <v>871</v>
      </c>
      <c r="F28" s="420" t="s">
        <v>287</v>
      </c>
      <c r="G28" s="426"/>
      <c r="H28" s="420" t="s">
        <v>287</v>
      </c>
    </row>
    <row r="29" spans="1:8" ht="15" customHeight="1" x14ac:dyDescent="0.35">
      <c r="A29" s="299">
        <v>44012</v>
      </c>
      <c r="B29" s="267" t="s">
        <v>295</v>
      </c>
      <c r="C29" s="267" t="s">
        <v>813</v>
      </c>
      <c r="D29" s="267" t="s">
        <v>340</v>
      </c>
      <c r="E29" s="267" t="s">
        <v>871</v>
      </c>
      <c r="F29" s="420" t="s">
        <v>287</v>
      </c>
      <c r="G29" s="426"/>
      <c r="H29" s="420" t="s">
        <v>287</v>
      </c>
    </row>
    <row r="30" spans="1:8" ht="15" customHeight="1" x14ac:dyDescent="0.35">
      <c r="A30" s="299">
        <v>44012</v>
      </c>
      <c r="B30" s="267" t="s">
        <v>295</v>
      </c>
      <c r="C30" s="267" t="s">
        <v>813</v>
      </c>
      <c r="D30" s="267" t="s">
        <v>340</v>
      </c>
      <c r="E30" s="267" t="s">
        <v>871</v>
      </c>
      <c r="F30" s="420" t="s">
        <v>287</v>
      </c>
      <c r="G30" s="426"/>
      <c r="H30" s="420" t="s">
        <v>287</v>
      </c>
    </row>
    <row r="31" spans="1:8" ht="15" customHeight="1" x14ac:dyDescent="0.35">
      <c r="A31" s="299">
        <v>44012</v>
      </c>
      <c r="B31" s="267" t="s">
        <v>295</v>
      </c>
      <c r="C31" s="267" t="s">
        <v>813</v>
      </c>
      <c r="D31" s="267" t="s">
        <v>341</v>
      </c>
      <c r="E31" s="267" t="s">
        <v>871</v>
      </c>
      <c r="F31" s="420" t="s">
        <v>287</v>
      </c>
      <c r="G31" s="426"/>
      <c r="H31" s="420" t="s">
        <v>287</v>
      </c>
    </row>
    <row r="32" spans="1:8" ht="15" customHeight="1" x14ac:dyDescent="0.35">
      <c r="A32" s="502">
        <v>44104</v>
      </c>
      <c r="B32" s="267" t="s">
        <v>295</v>
      </c>
      <c r="C32" s="267" t="s">
        <v>813</v>
      </c>
      <c r="D32" s="267" t="s">
        <v>326</v>
      </c>
      <c r="E32" s="267" t="s">
        <v>871</v>
      </c>
      <c r="F32" s="420" t="s">
        <v>287</v>
      </c>
      <c r="G32" s="425">
        <v>300000000</v>
      </c>
      <c r="H32" s="420" t="s">
        <v>287</v>
      </c>
    </row>
    <row r="33" spans="1:8" ht="15" customHeight="1" x14ac:dyDescent="0.35">
      <c r="A33" s="502">
        <v>44104</v>
      </c>
      <c r="B33" s="267" t="s">
        <v>295</v>
      </c>
      <c r="C33" s="267" t="s">
        <v>813</v>
      </c>
      <c r="D33" s="267" t="s">
        <v>338</v>
      </c>
      <c r="E33" s="267" t="s">
        <v>871</v>
      </c>
      <c r="F33" s="420" t="s">
        <v>287</v>
      </c>
      <c r="G33" s="426"/>
      <c r="H33" s="420" t="s">
        <v>287</v>
      </c>
    </row>
    <row r="34" spans="1:8" ht="15" customHeight="1" x14ac:dyDescent="0.35">
      <c r="A34" s="502">
        <v>44104</v>
      </c>
      <c r="B34" s="267" t="s">
        <v>295</v>
      </c>
      <c r="C34" s="267" t="s">
        <v>813</v>
      </c>
      <c r="D34" s="267" t="s">
        <v>339</v>
      </c>
      <c r="E34" s="267" t="s">
        <v>871</v>
      </c>
      <c r="F34" s="420" t="s">
        <v>287</v>
      </c>
      <c r="G34" s="426"/>
      <c r="H34" s="420" t="s">
        <v>287</v>
      </c>
    </row>
    <row r="35" spans="1:8" ht="15" customHeight="1" x14ac:dyDescent="0.35">
      <c r="A35" s="502">
        <v>44104</v>
      </c>
      <c r="B35" s="267" t="s">
        <v>295</v>
      </c>
      <c r="C35" s="267" t="s">
        <v>813</v>
      </c>
      <c r="D35" s="267" t="s">
        <v>340</v>
      </c>
      <c r="E35" s="267" t="s">
        <v>871</v>
      </c>
      <c r="F35" s="420" t="s">
        <v>287</v>
      </c>
      <c r="G35" s="426"/>
      <c r="H35" s="420" t="s">
        <v>287</v>
      </c>
    </row>
    <row r="36" spans="1:8" ht="15" customHeight="1" x14ac:dyDescent="0.35">
      <c r="A36" s="502">
        <v>44104</v>
      </c>
      <c r="B36" s="267" t="s">
        <v>295</v>
      </c>
      <c r="C36" s="267" t="s">
        <v>813</v>
      </c>
      <c r="D36" s="267" t="s">
        <v>340</v>
      </c>
      <c r="E36" s="267" t="s">
        <v>871</v>
      </c>
      <c r="F36" s="420" t="s">
        <v>287</v>
      </c>
      <c r="G36" s="426"/>
      <c r="H36" s="420" t="s">
        <v>287</v>
      </c>
    </row>
    <row r="37" spans="1:8" ht="15" customHeight="1" x14ac:dyDescent="0.35">
      <c r="A37" s="502">
        <v>44104</v>
      </c>
      <c r="B37" s="267" t="s">
        <v>295</v>
      </c>
      <c r="C37" s="267" t="s">
        <v>813</v>
      </c>
      <c r="D37" s="267" t="s">
        <v>341</v>
      </c>
      <c r="E37" s="267" t="s">
        <v>871</v>
      </c>
      <c r="F37" s="420" t="s">
        <v>287</v>
      </c>
      <c r="G37" s="428"/>
      <c r="H37" s="420" t="s">
        <v>287</v>
      </c>
    </row>
    <row r="38" spans="1:8" ht="15" customHeight="1" x14ac:dyDescent="0.35">
      <c r="A38" s="299">
        <v>44196</v>
      </c>
      <c r="B38" s="267" t="s">
        <v>295</v>
      </c>
      <c r="C38" s="267" t="s">
        <v>813</v>
      </c>
      <c r="D38" s="267" t="s">
        <v>326</v>
      </c>
      <c r="E38" s="267" t="s">
        <v>871</v>
      </c>
      <c r="F38" s="420" t="s">
        <v>287</v>
      </c>
      <c r="G38" s="425">
        <v>300000000</v>
      </c>
      <c r="H38" s="420" t="s">
        <v>287</v>
      </c>
    </row>
    <row r="39" spans="1:8" ht="15" customHeight="1" x14ac:dyDescent="0.35">
      <c r="A39" s="299">
        <v>44196</v>
      </c>
      <c r="B39" s="267" t="s">
        <v>295</v>
      </c>
      <c r="C39" s="267" t="s">
        <v>813</v>
      </c>
      <c r="D39" s="267" t="s">
        <v>338</v>
      </c>
      <c r="E39" s="267" t="s">
        <v>871</v>
      </c>
      <c r="F39" s="420" t="s">
        <v>287</v>
      </c>
      <c r="G39" s="426"/>
      <c r="H39" s="420" t="s">
        <v>287</v>
      </c>
    </row>
    <row r="40" spans="1:8" ht="15" customHeight="1" x14ac:dyDescent="0.35">
      <c r="A40" s="299">
        <v>44196</v>
      </c>
      <c r="B40" s="267" t="s">
        <v>295</v>
      </c>
      <c r="C40" s="267" t="s">
        <v>813</v>
      </c>
      <c r="D40" s="267" t="s">
        <v>339</v>
      </c>
      <c r="E40" s="267" t="s">
        <v>871</v>
      </c>
      <c r="F40" s="420" t="s">
        <v>287</v>
      </c>
      <c r="G40" s="426"/>
      <c r="H40" s="420" t="s">
        <v>287</v>
      </c>
    </row>
    <row r="41" spans="1:8" ht="15" customHeight="1" x14ac:dyDescent="0.35">
      <c r="A41" s="299">
        <v>44196</v>
      </c>
      <c r="B41" s="267" t="s">
        <v>295</v>
      </c>
      <c r="C41" s="267" t="s">
        <v>813</v>
      </c>
      <c r="D41" s="267" t="s">
        <v>340</v>
      </c>
      <c r="E41" s="267" t="s">
        <v>871</v>
      </c>
      <c r="F41" s="420" t="s">
        <v>287</v>
      </c>
      <c r="G41" s="426"/>
      <c r="H41" s="420" t="s">
        <v>287</v>
      </c>
    </row>
    <row r="42" spans="1:8" ht="15" customHeight="1" x14ac:dyDescent="0.35">
      <c r="A42" s="299">
        <v>44196</v>
      </c>
      <c r="B42" s="267" t="s">
        <v>295</v>
      </c>
      <c r="C42" s="267" t="s">
        <v>813</v>
      </c>
      <c r="D42" s="267" t="s">
        <v>340</v>
      </c>
      <c r="E42" s="267" t="s">
        <v>871</v>
      </c>
      <c r="F42" s="420" t="s">
        <v>287</v>
      </c>
      <c r="G42" s="428"/>
      <c r="H42" s="420" t="s">
        <v>287</v>
      </c>
    </row>
    <row r="43" spans="1:8" ht="15" customHeight="1" x14ac:dyDescent="0.35">
      <c r="A43" s="299">
        <v>44196</v>
      </c>
      <c r="B43" s="267" t="s">
        <v>295</v>
      </c>
      <c r="C43" s="267" t="s">
        <v>813</v>
      </c>
      <c r="D43" s="267" t="s">
        <v>341</v>
      </c>
      <c r="E43" s="267" t="s">
        <v>871</v>
      </c>
      <c r="F43" s="420" t="s">
        <v>287</v>
      </c>
      <c r="G43" s="428"/>
      <c r="H43" s="420" t="s">
        <v>287</v>
      </c>
    </row>
    <row r="44" spans="1:8" ht="15" customHeight="1" x14ac:dyDescent="0.35">
      <c r="A44" s="502">
        <v>44286</v>
      </c>
      <c r="B44" s="267" t="s">
        <v>295</v>
      </c>
      <c r="C44" s="267" t="s">
        <v>813</v>
      </c>
      <c r="D44" s="267" t="s">
        <v>326</v>
      </c>
      <c r="E44" s="267" t="s">
        <v>871</v>
      </c>
      <c r="F44" s="420" t="s">
        <v>287</v>
      </c>
      <c r="G44" s="425">
        <v>406000000</v>
      </c>
      <c r="H44" s="420" t="s">
        <v>287</v>
      </c>
    </row>
    <row r="45" spans="1:8" ht="15" customHeight="1" x14ac:dyDescent="0.35">
      <c r="A45" s="502">
        <v>44286</v>
      </c>
      <c r="B45" s="267" t="s">
        <v>295</v>
      </c>
      <c r="C45" s="267" t="s">
        <v>813</v>
      </c>
      <c r="D45" s="267" t="s">
        <v>338</v>
      </c>
      <c r="E45" s="267" t="s">
        <v>871</v>
      </c>
      <c r="F45" s="420" t="s">
        <v>287</v>
      </c>
      <c r="G45" s="426"/>
      <c r="H45" s="420" t="s">
        <v>287</v>
      </c>
    </row>
    <row r="46" spans="1:8" ht="15" customHeight="1" x14ac:dyDescent="0.35">
      <c r="A46" s="502">
        <v>44286</v>
      </c>
      <c r="B46" s="267" t="s">
        <v>295</v>
      </c>
      <c r="C46" s="267" t="s">
        <v>813</v>
      </c>
      <c r="D46" s="267" t="s">
        <v>339</v>
      </c>
      <c r="E46" s="267" t="s">
        <v>871</v>
      </c>
      <c r="F46" s="420" t="s">
        <v>287</v>
      </c>
      <c r="G46" s="426"/>
      <c r="H46" s="420" t="s">
        <v>287</v>
      </c>
    </row>
    <row r="47" spans="1:8" ht="15" customHeight="1" x14ac:dyDescent="0.35">
      <c r="A47" s="502">
        <v>44286</v>
      </c>
      <c r="B47" s="267" t="s">
        <v>295</v>
      </c>
      <c r="C47" s="267" t="s">
        <v>813</v>
      </c>
      <c r="D47" s="267" t="s">
        <v>340</v>
      </c>
      <c r="E47" s="267" t="s">
        <v>871</v>
      </c>
      <c r="F47" s="420" t="s">
        <v>287</v>
      </c>
      <c r="G47" s="428"/>
      <c r="H47" s="420" t="s">
        <v>287</v>
      </c>
    </row>
    <row r="48" spans="1:8" ht="15" customHeight="1" x14ac:dyDescent="0.35">
      <c r="A48" s="502">
        <v>44286</v>
      </c>
      <c r="B48" s="267" t="s">
        <v>295</v>
      </c>
      <c r="C48" s="267" t="s">
        <v>813</v>
      </c>
      <c r="D48" s="267" t="s">
        <v>340</v>
      </c>
      <c r="E48" s="267" t="s">
        <v>871</v>
      </c>
      <c r="F48" s="420" t="s">
        <v>287</v>
      </c>
      <c r="G48" s="428"/>
      <c r="H48" s="420" t="s">
        <v>287</v>
      </c>
    </row>
    <row r="49" spans="1:8" ht="15" customHeight="1" x14ac:dyDescent="0.35">
      <c r="A49" s="502">
        <v>44286</v>
      </c>
      <c r="B49" s="267" t="s">
        <v>295</v>
      </c>
      <c r="C49" s="267" t="s">
        <v>813</v>
      </c>
      <c r="D49" s="267" t="s">
        <v>341</v>
      </c>
      <c r="E49" s="267" t="s">
        <v>871</v>
      </c>
      <c r="F49" s="420" t="s">
        <v>287</v>
      </c>
      <c r="G49" s="428"/>
      <c r="H49" s="420" t="s">
        <v>287</v>
      </c>
    </row>
    <row r="50" spans="1:8" ht="15" customHeight="1" x14ac:dyDescent="0.35">
      <c r="A50" s="299">
        <v>44377</v>
      </c>
      <c r="B50" s="267" t="s">
        <v>295</v>
      </c>
      <c r="C50" s="267" t="s">
        <v>813</v>
      </c>
      <c r="D50" s="267" t="s">
        <v>326</v>
      </c>
      <c r="E50" s="267" t="s">
        <v>871</v>
      </c>
      <c r="F50" s="420" t="s">
        <v>287</v>
      </c>
      <c r="G50" s="425">
        <v>406000000</v>
      </c>
      <c r="H50" s="420" t="s">
        <v>287</v>
      </c>
    </row>
    <row r="51" spans="1:8" ht="15" customHeight="1" x14ac:dyDescent="0.35">
      <c r="A51" s="299">
        <v>44377</v>
      </c>
      <c r="B51" s="267" t="s">
        <v>295</v>
      </c>
      <c r="C51" s="267" t="s">
        <v>813</v>
      </c>
      <c r="D51" s="267" t="s">
        <v>338</v>
      </c>
      <c r="E51" s="267" t="s">
        <v>871</v>
      </c>
      <c r="F51" s="420" t="s">
        <v>287</v>
      </c>
      <c r="G51" s="426"/>
      <c r="H51" s="420" t="s">
        <v>287</v>
      </c>
    </row>
    <row r="52" spans="1:8" ht="15" customHeight="1" x14ac:dyDescent="0.35">
      <c r="A52" s="299">
        <v>44377</v>
      </c>
      <c r="B52" s="267" t="s">
        <v>295</v>
      </c>
      <c r="C52" s="267" t="s">
        <v>813</v>
      </c>
      <c r="D52" s="267" t="s">
        <v>339</v>
      </c>
      <c r="E52" s="267" t="s">
        <v>871</v>
      </c>
      <c r="F52" s="420" t="s">
        <v>287</v>
      </c>
      <c r="G52" s="428"/>
      <c r="H52" s="420" t="s">
        <v>287</v>
      </c>
    </row>
    <row r="53" spans="1:8" ht="15" customHeight="1" x14ac:dyDescent="0.35">
      <c r="A53" s="299">
        <v>44377</v>
      </c>
      <c r="B53" s="267" t="s">
        <v>295</v>
      </c>
      <c r="C53" s="267" t="s">
        <v>813</v>
      </c>
      <c r="D53" s="267" t="s">
        <v>340</v>
      </c>
      <c r="E53" s="267" t="s">
        <v>871</v>
      </c>
      <c r="F53" s="420" t="s">
        <v>287</v>
      </c>
      <c r="G53" s="428"/>
      <c r="H53" s="420" t="s">
        <v>287</v>
      </c>
    </row>
    <row r="54" spans="1:8" ht="15" customHeight="1" x14ac:dyDescent="0.35">
      <c r="A54" s="299">
        <v>44377</v>
      </c>
      <c r="B54" s="267" t="s">
        <v>295</v>
      </c>
      <c r="C54" s="267" t="s">
        <v>813</v>
      </c>
      <c r="D54" s="267" t="s">
        <v>340</v>
      </c>
      <c r="E54" s="267" t="s">
        <v>871</v>
      </c>
      <c r="F54" s="420" t="s">
        <v>287</v>
      </c>
      <c r="G54" s="428"/>
      <c r="H54" s="420" t="s">
        <v>287</v>
      </c>
    </row>
    <row r="55" spans="1:8" ht="15" customHeight="1" x14ac:dyDescent="0.35">
      <c r="A55" s="299">
        <v>44377</v>
      </c>
      <c r="B55" s="267" t="s">
        <v>295</v>
      </c>
      <c r="C55" s="267" t="s">
        <v>813</v>
      </c>
      <c r="D55" s="267" t="s">
        <v>341</v>
      </c>
      <c r="E55" s="267" t="s">
        <v>871</v>
      </c>
      <c r="F55" s="420" t="s">
        <v>287</v>
      </c>
      <c r="G55" s="428"/>
      <c r="H55" s="420" t="s">
        <v>287</v>
      </c>
    </row>
    <row r="56" spans="1:8" ht="15" customHeight="1" x14ac:dyDescent="0.35">
      <c r="A56" s="502">
        <v>44469</v>
      </c>
      <c r="B56" s="267" t="s">
        <v>295</v>
      </c>
      <c r="C56" s="267" t="s">
        <v>813</v>
      </c>
      <c r="D56" s="267" t="s">
        <v>326</v>
      </c>
      <c r="E56" s="267" t="s">
        <v>871</v>
      </c>
      <c r="F56" s="420" t="s">
        <v>287</v>
      </c>
      <c r="G56" s="429">
        <v>406000000</v>
      </c>
      <c r="H56" s="420" t="s">
        <v>287</v>
      </c>
    </row>
    <row r="57" spans="1:8" ht="15" customHeight="1" x14ac:dyDescent="0.35">
      <c r="A57" s="502">
        <v>44469</v>
      </c>
      <c r="B57" s="267" t="s">
        <v>295</v>
      </c>
      <c r="C57" s="267" t="s">
        <v>813</v>
      </c>
      <c r="D57" s="267" t="s">
        <v>338</v>
      </c>
      <c r="E57" s="267" t="s">
        <v>871</v>
      </c>
      <c r="F57" s="420" t="s">
        <v>287</v>
      </c>
      <c r="G57" s="428"/>
      <c r="H57" s="420" t="s">
        <v>287</v>
      </c>
    </row>
    <row r="58" spans="1:8" ht="15" customHeight="1" x14ac:dyDescent="0.35">
      <c r="A58" s="502">
        <v>44469</v>
      </c>
      <c r="B58" s="267" t="s">
        <v>295</v>
      </c>
      <c r="C58" s="267" t="s">
        <v>813</v>
      </c>
      <c r="D58" s="267" t="s">
        <v>339</v>
      </c>
      <c r="E58" s="267" t="s">
        <v>871</v>
      </c>
      <c r="F58" s="420" t="s">
        <v>287</v>
      </c>
      <c r="G58" s="428"/>
      <c r="H58" s="420" t="s">
        <v>287</v>
      </c>
    </row>
    <row r="59" spans="1:8" ht="15" customHeight="1" x14ac:dyDescent="0.35">
      <c r="A59" s="502">
        <v>44469</v>
      </c>
      <c r="B59" s="267" t="s">
        <v>295</v>
      </c>
      <c r="C59" s="267" t="s">
        <v>813</v>
      </c>
      <c r="D59" s="267" t="s">
        <v>340</v>
      </c>
      <c r="E59" s="267" t="s">
        <v>871</v>
      </c>
      <c r="F59" s="420" t="s">
        <v>287</v>
      </c>
      <c r="G59" s="428"/>
      <c r="H59" s="420" t="s">
        <v>287</v>
      </c>
    </row>
    <row r="60" spans="1:8" ht="15" customHeight="1" x14ac:dyDescent="0.35">
      <c r="A60" s="502">
        <v>44469</v>
      </c>
      <c r="B60" s="267" t="s">
        <v>295</v>
      </c>
      <c r="C60" s="267" t="s">
        <v>813</v>
      </c>
      <c r="D60" s="267" t="s">
        <v>340</v>
      </c>
      <c r="E60" s="267" t="s">
        <v>871</v>
      </c>
      <c r="F60" s="420" t="s">
        <v>287</v>
      </c>
      <c r="G60" s="428"/>
      <c r="H60" s="420" t="s">
        <v>287</v>
      </c>
    </row>
    <row r="61" spans="1:8" ht="15" customHeight="1" x14ac:dyDescent="0.35">
      <c r="A61" s="502">
        <v>44469</v>
      </c>
      <c r="B61" s="267" t="s">
        <v>295</v>
      </c>
      <c r="C61" s="267" t="s">
        <v>813</v>
      </c>
      <c r="D61" s="267" t="s">
        <v>341</v>
      </c>
      <c r="E61" s="267" t="s">
        <v>871</v>
      </c>
      <c r="F61" s="420" t="s">
        <v>287</v>
      </c>
      <c r="G61" s="428"/>
      <c r="H61" s="420" t="s">
        <v>287</v>
      </c>
    </row>
    <row r="62" spans="1:8" ht="15" customHeight="1" x14ac:dyDescent="0.35">
      <c r="A62" s="299">
        <v>44561</v>
      </c>
      <c r="B62" s="267" t="s">
        <v>295</v>
      </c>
      <c r="C62" s="267" t="s">
        <v>813</v>
      </c>
      <c r="D62" s="267" t="s">
        <v>326</v>
      </c>
      <c r="E62" s="267" t="s">
        <v>871</v>
      </c>
      <c r="F62" s="420" t="s">
        <v>287</v>
      </c>
      <c r="G62" s="429">
        <v>406000000</v>
      </c>
      <c r="H62" s="420" t="s">
        <v>287</v>
      </c>
    </row>
    <row r="63" spans="1:8" ht="15" customHeight="1" x14ac:dyDescent="0.35">
      <c r="A63" s="299">
        <v>44561</v>
      </c>
      <c r="B63" s="267" t="s">
        <v>295</v>
      </c>
      <c r="C63" s="267" t="s">
        <v>813</v>
      </c>
      <c r="D63" s="267" t="s">
        <v>338</v>
      </c>
      <c r="E63" s="267" t="s">
        <v>871</v>
      </c>
      <c r="F63" s="420" t="s">
        <v>287</v>
      </c>
      <c r="G63" s="428"/>
      <c r="H63" s="420" t="s">
        <v>287</v>
      </c>
    </row>
    <row r="64" spans="1:8" ht="15" customHeight="1" x14ac:dyDescent="0.35">
      <c r="A64" s="299">
        <v>44561</v>
      </c>
      <c r="B64" s="267" t="s">
        <v>295</v>
      </c>
      <c r="C64" s="267" t="s">
        <v>813</v>
      </c>
      <c r="D64" s="267" t="s">
        <v>339</v>
      </c>
      <c r="E64" s="267" t="s">
        <v>871</v>
      </c>
      <c r="F64" s="420" t="s">
        <v>287</v>
      </c>
      <c r="G64" s="428"/>
      <c r="H64" s="420" t="s">
        <v>287</v>
      </c>
    </row>
    <row r="65" spans="1:8" ht="15" customHeight="1" x14ac:dyDescent="0.35">
      <c r="A65" s="299">
        <v>44561</v>
      </c>
      <c r="B65" s="267" t="s">
        <v>295</v>
      </c>
      <c r="C65" s="267" t="s">
        <v>813</v>
      </c>
      <c r="D65" s="267" t="s">
        <v>340</v>
      </c>
      <c r="E65" s="267" t="s">
        <v>871</v>
      </c>
      <c r="F65" s="420" t="s">
        <v>287</v>
      </c>
      <c r="G65" s="428"/>
      <c r="H65" s="420" t="s">
        <v>287</v>
      </c>
    </row>
    <row r="66" spans="1:8" ht="15" customHeight="1" x14ac:dyDescent="0.35">
      <c r="A66" s="299">
        <v>44561</v>
      </c>
      <c r="B66" s="267" t="s">
        <v>295</v>
      </c>
      <c r="C66" s="267" t="s">
        <v>813</v>
      </c>
      <c r="D66" s="267" t="s">
        <v>340</v>
      </c>
      <c r="E66" s="267" t="s">
        <v>871</v>
      </c>
      <c r="F66" s="420" t="s">
        <v>287</v>
      </c>
      <c r="G66" s="428"/>
      <c r="H66" s="420" t="s">
        <v>287</v>
      </c>
    </row>
    <row r="67" spans="1:8" ht="15" customHeight="1" x14ac:dyDescent="0.35">
      <c r="A67" s="299">
        <v>44561</v>
      </c>
      <c r="B67" s="267" t="s">
        <v>295</v>
      </c>
      <c r="C67" s="267" t="s">
        <v>813</v>
      </c>
      <c r="D67" s="267" t="s">
        <v>341</v>
      </c>
      <c r="E67" s="267" t="s">
        <v>871</v>
      </c>
      <c r="F67" s="420" t="s">
        <v>287</v>
      </c>
      <c r="G67" s="428"/>
      <c r="H67" s="420" t="s">
        <v>287</v>
      </c>
    </row>
    <row r="68" spans="1:8" ht="15" customHeight="1" x14ac:dyDescent="0.35">
      <c r="A68" s="502">
        <v>44651</v>
      </c>
      <c r="B68" s="476" t="s">
        <v>295</v>
      </c>
      <c r="C68" s="476" t="s">
        <v>813</v>
      </c>
      <c r="D68" s="476" t="s">
        <v>326</v>
      </c>
      <c r="E68" s="476" t="s">
        <v>871</v>
      </c>
      <c r="F68" s="428">
        <v>640348661.20000005</v>
      </c>
      <c r="G68" s="428">
        <v>248773192</v>
      </c>
      <c r="H68" s="428" t="s">
        <v>287</v>
      </c>
    </row>
    <row r="69" spans="1:8" ht="15" customHeight="1" x14ac:dyDescent="0.35">
      <c r="A69" s="502">
        <v>44651</v>
      </c>
      <c r="B69" s="476" t="s">
        <v>295</v>
      </c>
      <c r="C69" s="476" t="s">
        <v>813</v>
      </c>
      <c r="D69" s="476" t="s">
        <v>338</v>
      </c>
      <c r="E69" s="476" t="s">
        <v>871</v>
      </c>
      <c r="F69" s="428" t="s">
        <v>287</v>
      </c>
      <c r="G69" s="428" t="s">
        <v>287</v>
      </c>
      <c r="H69" s="428" t="s">
        <v>287</v>
      </c>
    </row>
    <row r="70" spans="1:8" ht="15" customHeight="1" x14ac:dyDescent="0.35">
      <c r="A70" s="502">
        <v>44651</v>
      </c>
      <c r="B70" s="476" t="s">
        <v>295</v>
      </c>
      <c r="C70" s="476" t="s">
        <v>813</v>
      </c>
      <c r="D70" s="476" t="s">
        <v>339</v>
      </c>
      <c r="E70" s="476" t="s">
        <v>871</v>
      </c>
      <c r="F70" s="428" t="s">
        <v>287</v>
      </c>
      <c r="G70" s="428" t="s">
        <v>287</v>
      </c>
      <c r="H70" s="428" t="s">
        <v>287</v>
      </c>
    </row>
    <row r="71" spans="1:8" ht="15" customHeight="1" x14ac:dyDescent="0.35">
      <c r="A71" s="502">
        <v>44651</v>
      </c>
      <c r="B71" s="476" t="s">
        <v>295</v>
      </c>
      <c r="C71" s="476" t="s">
        <v>813</v>
      </c>
      <c r="D71" s="476" t="s">
        <v>340</v>
      </c>
      <c r="E71" s="476" t="s">
        <v>871</v>
      </c>
      <c r="F71" s="428">
        <v>640348661.20000005</v>
      </c>
      <c r="G71" s="428">
        <v>248773192</v>
      </c>
      <c r="H71" s="428" t="s">
        <v>287</v>
      </c>
    </row>
    <row r="72" spans="1:8" ht="15" customHeight="1" x14ac:dyDescent="0.35">
      <c r="A72" s="502">
        <v>44651</v>
      </c>
      <c r="B72" s="476" t="s">
        <v>295</v>
      </c>
      <c r="C72" s="476" t="s">
        <v>813</v>
      </c>
      <c r="D72" s="476" t="s">
        <v>341</v>
      </c>
      <c r="E72" s="476" t="s">
        <v>871</v>
      </c>
      <c r="F72" s="428" t="s">
        <v>287</v>
      </c>
      <c r="G72" s="428" t="s">
        <v>287</v>
      </c>
      <c r="H72" s="428" t="s">
        <v>287</v>
      </c>
    </row>
    <row r="73" spans="1:8" ht="15" customHeight="1" x14ac:dyDescent="0.35">
      <c r="A73" s="502">
        <v>44651</v>
      </c>
      <c r="B73" s="476" t="s">
        <v>295</v>
      </c>
      <c r="C73" s="476" t="s">
        <v>813</v>
      </c>
      <c r="D73" s="476" t="s">
        <v>342</v>
      </c>
      <c r="E73" s="476" t="s">
        <v>871</v>
      </c>
      <c r="F73" s="428" t="s">
        <v>287</v>
      </c>
      <c r="G73" s="428" t="s">
        <v>287</v>
      </c>
      <c r="H73" s="428" t="s">
        <v>287</v>
      </c>
    </row>
    <row r="74" spans="1:8" ht="15" customHeight="1" x14ac:dyDescent="0.35">
      <c r="A74" s="299">
        <v>44742</v>
      </c>
      <c r="B74" s="267" t="s">
        <v>295</v>
      </c>
      <c r="C74" s="267" t="s">
        <v>813</v>
      </c>
      <c r="D74" s="267" t="s">
        <v>326</v>
      </c>
      <c r="E74" s="267" t="s">
        <v>871</v>
      </c>
      <c r="F74" s="420">
        <v>811824266.38</v>
      </c>
      <c r="G74" s="420">
        <v>386259966</v>
      </c>
      <c r="H74" s="420" t="s">
        <v>287</v>
      </c>
    </row>
    <row r="75" spans="1:8" ht="15" customHeight="1" x14ac:dyDescent="0.35">
      <c r="A75" s="299">
        <v>44742</v>
      </c>
      <c r="B75" s="267" t="s">
        <v>295</v>
      </c>
      <c r="C75" s="267" t="s">
        <v>813</v>
      </c>
      <c r="D75" s="267" t="s">
        <v>338</v>
      </c>
      <c r="E75" s="267" t="s">
        <v>871</v>
      </c>
      <c r="F75" s="420" t="s">
        <v>287</v>
      </c>
      <c r="G75" s="420" t="s">
        <v>287</v>
      </c>
      <c r="H75" s="420" t="s">
        <v>287</v>
      </c>
    </row>
    <row r="76" spans="1:8" ht="15" customHeight="1" x14ac:dyDescent="0.35">
      <c r="A76" s="299">
        <v>44742</v>
      </c>
      <c r="B76" s="267" t="s">
        <v>295</v>
      </c>
      <c r="C76" s="267" t="s">
        <v>813</v>
      </c>
      <c r="D76" s="267" t="s">
        <v>339</v>
      </c>
      <c r="E76" s="267" t="s">
        <v>871</v>
      </c>
      <c r="F76" s="420" t="s">
        <v>287</v>
      </c>
      <c r="G76" s="420" t="s">
        <v>287</v>
      </c>
      <c r="H76" s="420" t="s">
        <v>287</v>
      </c>
    </row>
    <row r="77" spans="1:8" ht="15" customHeight="1" x14ac:dyDescent="0.35">
      <c r="A77" s="299">
        <v>44742</v>
      </c>
      <c r="B77" s="267" t="s">
        <v>295</v>
      </c>
      <c r="C77" s="267" t="s">
        <v>813</v>
      </c>
      <c r="D77" s="267" t="s">
        <v>340</v>
      </c>
      <c r="E77" s="267" t="s">
        <v>871</v>
      </c>
      <c r="F77" s="420">
        <v>811824266.38</v>
      </c>
      <c r="G77" s="420">
        <v>386259966</v>
      </c>
      <c r="H77" s="420" t="s">
        <v>287</v>
      </c>
    </row>
    <row r="78" spans="1:8" ht="15" customHeight="1" x14ac:dyDescent="0.35">
      <c r="A78" s="299">
        <v>44742</v>
      </c>
      <c r="B78" s="267" t="s">
        <v>295</v>
      </c>
      <c r="C78" s="267" t="s">
        <v>813</v>
      </c>
      <c r="D78" s="267" t="s">
        <v>340</v>
      </c>
      <c r="E78" s="267" t="s">
        <v>871</v>
      </c>
      <c r="F78" s="420" t="s">
        <v>287</v>
      </c>
      <c r="G78" s="420" t="s">
        <v>287</v>
      </c>
      <c r="H78" s="420" t="s">
        <v>287</v>
      </c>
    </row>
    <row r="79" spans="1:8" ht="15" customHeight="1" x14ac:dyDescent="0.35">
      <c r="A79" s="299">
        <v>44742</v>
      </c>
      <c r="B79" s="267" t="s">
        <v>295</v>
      </c>
      <c r="C79" s="267" t="s">
        <v>813</v>
      </c>
      <c r="D79" s="267" t="s">
        <v>341</v>
      </c>
      <c r="E79" s="267" t="s">
        <v>871</v>
      </c>
      <c r="F79" s="420" t="s">
        <v>287</v>
      </c>
      <c r="G79" s="420" t="s">
        <v>287</v>
      </c>
      <c r="H79" s="420" t="s">
        <v>287</v>
      </c>
    </row>
    <row r="80" spans="1:8" ht="15" customHeight="1" x14ac:dyDescent="0.35">
      <c r="A80" s="502">
        <v>44834</v>
      </c>
      <c r="B80" s="476" t="s">
        <v>295</v>
      </c>
      <c r="C80" s="476" t="s">
        <v>813</v>
      </c>
      <c r="D80" s="476" t="s">
        <v>326</v>
      </c>
      <c r="E80" s="476" t="s">
        <v>871</v>
      </c>
      <c r="F80" s="428">
        <v>57154413.469999999</v>
      </c>
      <c r="G80" s="428">
        <v>386259966</v>
      </c>
      <c r="H80" s="428" t="s">
        <v>287</v>
      </c>
    </row>
    <row r="81" spans="1:8" ht="15" customHeight="1" x14ac:dyDescent="0.35">
      <c r="A81" s="502">
        <v>44834</v>
      </c>
      <c r="B81" s="476" t="s">
        <v>295</v>
      </c>
      <c r="C81" s="476" t="s">
        <v>813</v>
      </c>
      <c r="D81" s="476" t="s">
        <v>338</v>
      </c>
      <c r="E81" s="476" t="s">
        <v>871</v>
      </c>
      <c r="F81" s="428" t="s">
        <v>287</v>
      </c>
      <c r="G81" s="428" t="s">
        <v>287</v>
      </c>
      <c r="H81" s="428" t="s">
        <v>287</v>
      </c>
    </row>
    <row r="82" spans="1:8" ht="15" customHeight="1" x14ac:dyDescent="0.35">
      <c r="A82" s="502">
        <v>44834</v>
      </c>
      <c r="B82" s="476" t="s">
        <v>295</v>
      </c>
      <c r="C82" s="476" t="s">
        <v>813</v>
      </c>
      <c r="D82" s="476" t="s">
        <v>339</v>
      </c>
      <c r="E82" s="476" t="s">
        <v>871</v>
      </c>
      <c r="F82" s="428" t="s">
        <v>287</v>
      </c>
      <c r="G82" s="428" t="s">
        <v>287</v>
      </c>
      <c r="H82" s="428" t="s">
        <v>287</v>
      </c>
    </row>
    <row r="83" spans="1:8" ht="15" customHeight="1" x14ac:dyDescent="0.35">
      <c r="A83" s="502">
        <v>44834</v>
      </c>
      <c r="B83" s="476" t="s">
        <v>295</v>
      </c>
      <c r="C83" s="476" t="s">
        <v>813</v>
      </c>
      <c r="D83" s="476" t="s">
        <v>340</v>
      </c>
      <c r="E83" s="476" t="s">
        <v>871</v>
      </c>
      <c r="F83" s="428">
        <v>57154413.469999999</v>
      </c>
      <c r="G83" s="428">
        <v>386259966</v>
      </c>
      <c r="H83" s="428" t="s">
        <v>287</v>
      </c>
    </row>
    <row r="84" spans="1:8" ht="15" customHeight="1" x14ac:dyDescent="0.35">
      <c r="A84" s="502">
        <v>44834</v>
      </c>
      <c r="B84" s="476" t="s">
        <v>295</v>
      </c>
      <c r="C84" s="476" t="s">
        <v>813</v>
      </c>
      <c r="D84" s="476" t="s">
        <v>340</v>
      </c>
      <c r="E84" s="476" t="s">
        <v>871</v>
      </c>
      <c r="F84" s="428" t="s">
        <v>287</v>
      </c>
      <c r="G84" s="428" t="s">
        <v>287</v>
      </c>
      <c r="H84" s="428" t="s">
        <v>287</v>
      </c>
    </row>
    <row r="85" spans="1:8" ht="15" customHeight="1" x14ac:dyDescent="0.35">
      <c r="A85" s="502">
        <v>44834</v>
      </c>
      <c r="B85" s="476" t="s">
        <v>295</v>
      </c>
      <c r="C85" s="476" t="s">
        <v>813</v>
      </c>
      <c r="D85" s="476" t="s">
        <v>341</v>
      </c>
      <c r="E85" s="476" t="s">
        <v>871</v>
      </c>
      <c r="F85" s="428" t="s">
        <v>287</v>
      </c>
      <c r="G85" s="428" t="s">
        <v>287</v>
      </c>
      <c r="H85" s="428" t="s">
        <v>287</v>
      </c>
    </row>
    <row r="86" spans="1:8" ht="15" customHeight="1" x14ac:dyDescent="0.35">
      <c r="A86" s="299">
        <v>44926</v>
      </c>
      <c r="B86" s="267" t="s">
        <v>295</v>
      </c>
      <c r="C86" s="267" t="s">
        <v>813</v>
      </c>
      <c r="D86" s="267" t="s">
        <v>326</v>
      </c>
      <c r="E86" s="267" t="s">
        <v>871</v>
      </c>
      <c r="F86" s="420">
        <v>31798422.259999998</v>
      </c>
      <c r="G86" s="420">
        <v>386259966</v>
      </c>
      <c r="H86" s="420" t="s">
        <v>287</v>
      </c>
    </row>
    <row r="87" spans="1:8" ht="15" customHeight="1" x14ac:dyDescent="0.35">
      <c r="A87" s="299">
        <v>44926</v>
      </c>
      <c r="B87" s="267" t="s">
        <v>295</v>
      </c>
      <c r="C87" s="267" t="s">
        <v>813</v>
      </c>
      <c r="D87" s="267" t="s">
        <v>338</v>
      </c>
      <c r="E87" s="267" t="s">
        <v>871</v>
      </c>
      <c r="F87" s="420" t="s">
        <v>287</v>
      </c>
      <c r="G87" s="420" t="s">
        <v>287</v>
      </c>
      <c r="H87" s="420" t="s">
        <v>287</v>
      </c>
    </row>
    <row r="88" spans="1:8" ht="15" customHeight="1" x14ac:dyDescent="0.35">
      <c r="A88" s="299">
        <v>44926</v>
      </c>
      <c r="B88" s="267" t="s">
        <v>295</v>
      </c>
      <c r="C88" s="267" t="s">
        <v>813</v>
      </c>
      <c r="D88" s="267" t="s">
        <v>339</v>
      </c>
      <c r="E88" s="267" t="s">
        <v>871</v>
      </c>
      <c r="F88" s="420" t="s">
        <v>287</v>
      </c>
      <c r="G88" s="420" t="s">
        <v>287</v>
      </c>
      <c r="H88" s="420" t="s">
        <v>287</v>
      </c>
    </row>
    <row r="89" spans="1:8" ht="15" customHeight="1" x14ac:dyDescent="0.35">
      <c r="A89" s="299">
        <v>44926</v>
      </c>
      <c r="B89" s="267" t="s">
        <v>295</v>
      </c>
      <c r="C89" s="267" t="s">
        <v>813</v>
      </c>
      <c r="D89" s="267" t="s">
        <v>340</v>
      </c>
      <c r="E89" s="267" t="s">
        <v>871</v>
      </c>
      <c r="F89" s="420">
        <v>31798422.259999998</v>
      </c>
      <c r="G89" s="420">
        <v>386259966</v>
      </c>
      <c r="H89" s="420" t="s">
        <v>287</v>
      </c>
    </row>
    <row r="90" spans="1:8" ht="15" customHeight="1" x14ac:dyDescent="0.35">
      <c r="A90" s="299">
        <v>44926</v>
      </c>
      <c r="B90" s="267" t="s">
        <v>295</v>
      </c>
      <c r="C90" s="267" t="s">
        <v>813</v>
      </c>
      <c r="D90" s="267" t="s">
        <v>340</v>
      </c>
      <c r="E90" s="267" t="s">
        <v>871</v>
      </c>
      <c r="F90" s="420" t="s">
        <v>287</v>
      </c>
      <c r="G90" s="420" t="s">
        <v>287</v>
      </c>
      <c r="H90" s="420" t="s">
        <v>287</v>
      </c>
    </row>
    <row r="91" spans="1:8" ht="15" customHeight="1" x14ac:dyDescent="0.35">
      <c r="A91" s="299">
        <v>44926</v>
      </c>
      <c r="B91" s="267" t="s">
        <v>295</v>
      </c>
      <c r="C91" s="267" t="s">
        <v>813</v>
      </c>
      <c r="D91" s="267" t="s">
        <v>341</v>
      </c>
      <c r="E91" s="267" t="s">
        <v>871</v>
      </c>
      <c r="F91" s="420" t="s">
        <v>287</v>
      </c>
      <c r="G91" s="420" t="s">
        <v>287</v>
      </c>
      <c r="H91" s="420" t="s">
        <v>287</v>
      </c>
    </row>
    <row r="92" spans="1:8" ht="15" customHeight="1" x14ac:dyDescent="0.35">
      <c r="A92" s="502">
        <v>45016</v>
      </c>
      <c r="B92" s="267" t="s">
        <v>295</v>
      </c>
      <c r="C92" s="267" t="s">
        <v>813</v>
      </c>
      <c r="D92" s="267" t="s">
        <v>326</v>
      </c>
      <c r="E92" s="267" t="s">
        <v>871</v>
      </c>
      <c r="F92" s="420">
        <v>5081295.4900000021</v>
      </c>
      <c r="G92" s="420">
        <v>386259966</v>
      </c>
      <c r="H92" s="420" t="s">
        <v>287</v>
      </c>
    </row>
    <row r="93" spans="1:8" ht="15" customHeight="1" x14ac:dyDescent="0.35">
      <c r="A93" s="502">
        <v>45016</v>
      </c>
      <c r="B93" s="267" t="s">
        <v>295</v>
      </c>
      <c r="C93" s="267" t="s">
        <v>813</v>
      </c>
      <c r="D93" s="267" t="s">
        <v>338</v>
      </c>
      <c r="E93" s="267" t="s">
        <v>871</v>
      </c>
      <c r="F93" s="420" t="s">
        <v>287</v>
      </c>
      <c r="G93" s="420" t="s">
        <v>287</v>
      </c>
      <c r="H93" s="420" t="s">
        <v>287</v>
      </c>
    </row>
    <row r="94" spans="1:8" ht="15" customHeight="1" x14ac:dyDescent="0.35">
      <c r="A94" s="502">
        <v>45016</v>
      </c>
      <c r="B94" s="267" t="s">
        <v>295</v>
      </c>
      <c r="C94" s="267" t="s">
        <v>813</v>
      </c>
      <c r="D94" s="267" t="s">
        <v>339</v>
      </c>
      <c r="E94" s="267" t="s">
        <v>871</v>
      </c>
      <c r="F94" s="420" t="s">
        <v>287</v>
      </c>
      <c r="G94" s="420" t="s">
        <v>287</v>
      </c>
      <c r="H94" s="420" t="s">
        <v>287</v>
      </c>
    </row>
    <row r="95" spans="1:8" ht="15" customHeight="1" x14ac:dyDescent="0.35">
      <c r="A95" s="502">
        <v>45016</v>
      </c>
      <c r="B95" s="267" t="s">
        <v>295</v>
      </c>
      <c r="C95" s="267" t="s">
        <v>813</v>
      </c>
      <c r="D95" s="267" t="s">
        <v>340</v>
      </c>
      <c r="E95" s="267" t="s">
        <v>871</v>
      </c>
      <c r="F95" s="420">
        <v>5081295.4900000021</v>
      </c>
      <c r="G95" s="420">
        <v>386259966</v>
      </c>
      <c r="H95" s="420" t="s">
        <v>287</v>
      </c>
    </row>
    <row r="96" spans="1:8" ht="15" customHeight="1" x14ac:dyDescent="0.35">
      <c r="A96" s="502">
        <v>45016</v>
      </c>
      <c r="B96" s="267" t="s">
        <v>295</v>
      </c>
      <c r="C96" s="267" t="s">
        <v>813</v>
      </c>
      <c r="D96" s="267" t="s">
        <v>341</v>
      </c>
      <c r="E96" s="267" t="s">
        <v>871</v>
      </c>
      <c r="F96" s="420" t="s">
        <v>287</v>
      </c>
      <c r="G96" s="420" t="s">
        <v>287</v>
      </c>
      <c r="H96" s="420" t="s">
        <v>287</v>
      </c>
    </row>
    <row r="97" spans="1:8" ht="15" customHeight="1" x14ac:dyDescent="0.35">
      <c r="A97" s="502">
        <v>45016</v>
      </c>
      <c r="B97" s="267" t="s">
        <v>295</v>
      </c>
      <c r="C97" s="267" t="s">
        <v>813</v>
      </c>
      <c r="D97" s="267" t="s">
        <v>342</v>
      </c>
      <c r="E97" s="267" t="s">
        <v>871</v>
      </c>
      <c r="F97" s="420" t="s">
        <v>287</v>
      </c>
      <c r="G97" s="420" t="s">
        <v>287</v>
      </c>
      <c r="H97" s="420" t="s">
        <v>287</v>
      </c>
    </row>
    <row r="98" spans="1:8" ht="15" customHeight="1" x14ac:dyDescent="0.35">
      <c r="A98" s="299">
        <v>45107</v>
      </c>
      <c r="B98" s="267" t="s">
        <v>295</v>
      </c>
      <c r="C98" s="267" t="s">
        <v>813</v>
      </c>
      <c r="D98" s="267" t="s">
        <v>326</v>
      </c>
      <c r="E98" s="267" t="s">
        <v>871</v>
      </c>
      <c r="F98" s="420">
        <v>18918254.739999995</v>
      </c>
      <c r="G98" s="420">
        <v>123490242.97</v>
      </c>
      <c r="H98" s="420" t="s">
        <v>287</v>
      </c>
    </row>
    <row r="99" spans="1:8" ht="15" customHeight="1" x14ac:dyDescent="0.35">
      <c r="A99" s="299">
        <v>45107</v>
      </c>
      <c r="B99" s="267" t="s">
        <v>295</v>
      </c>
      <c r="C99" s="267" t="s">
        <v>813</v>
      </c>
      <c r="D99" s="267" t="s">
        <v>338</v>
      </c>
      <c r="E99" s="267" t="s">
        <v>871</v>
      </c>
      <c r="F99" s="420" t="s">
        <v>287</v>
      </c>
      <c r="G99" s="420" t="s">
        <v>287</v>
      </c>
      <c r="H99" s="420" t="s">
        <v>287</v>
      </c>
    </row>
    <row r="100" spans="1:8" ht="15" customHeight="1" x14ac:dyDescent="0.35">
      <c r="A100" s="299">
        <v>45107</v>
      </c>
      <c r="B100" s="267" t="s">
        <v>295</v>
      </c>
      <c r="C100" s="267" t="s">
        <v>813</v>
      </c>
      <c r="D100" s="267" t="s">
        <v>339</v>
      </c>
      <c r="E100" s="267" t="s">
        <v>871</v>
      </c>
      <c r="F100" s="420" t="s">
        <v>287</v>
      </c>
      <c r="G100" s="420" t="s">
        <v>287</v>
      </c>
      <c r="H100" s="420" t="s">
        <v>287</v>
      </c>
    </row>
    <row r="101" spans="1:8" ht="15" customHeight="1" x14ac:dyDescent="0.35">
      <c r="A101" s="299">
        <v>45107</v>
      </c>
      <c r="B101" s="267" t="s">
        <v>295</v>
      </c>
      <c r="C101" s="267" t="s">
        <v>813</v>
      </c>
      <c r="D101" s="267" t="s">
        <v>340</v>
      </c>
      <c r="E101" s="267" t="s">
        <v>871</v>
      </c>
      <c r="F101" s="420">
        <v>18918254.739999995</v>
      </c>
      <c r="G101" s="420">
        <v>123490242.97</v>
      </c>
      <c r="H101" s="420" t="s">
        <v>287</v>
      </c>
    </row>
    <row r="102" spans="1:8" ht="15" customHeight="1" x14ac:dyDescent="0.35">
      <c r="A102" s="299">
        <v>45107</v>
      </c>
      <c r="B102" s="267" t="s">
        <v>295</v>
      </c>
      <c r="C102" s="267" t="s">
        <v>813</v>
      </c>
      <c r="D102" s="267" t="s">
        <v>340</v>
      </c>
      <c r="E102" s="267" t="s">
        <v>871</v>
      </c>
      <c r="F102" s="420" t="s">
        <v>287</v>
      </c>
      <c r="G102" s="420" t="s">
        <v>287</v>
      </c>
      <c r="H102" s="420" t="s">
        <v>287</v>
      </c>
    </row>
    <row r="103" spans="1:8" ht="15" customHeight="1" x14ac:dyDescent="0.35">
      <c r="A103" s="299">
        <v>45107</v>
      </c>
      <c r="B103" s="267" t="s">
        <v>295</v>
      </c>
      <c r="C103" s="267" t="s">
        <v>813</v>
      </c>
      <c r="D103" s="267" t="s">
        <v>341</v>
      </c>
      <c r="E103" s="267" t="s">
        <v>871</v>
      </c>
      <c r="F103" s="420" t="s">
        <v>287</v>
      </c>
      <c r="G103" s="420" t="s">
        <v>287</v>
      </c>
      <c r="H103" s="420" t="s">
        <v>287</v>
      </c>
    </row>
    <row r="104" spans="1:8" ht="15" customHeight="1" x14ac:dyDescent="0.35">
      <c r="A104" s="502">
        <v>45199</v>
      </c>
      <c r="B104" s="267" t="s">
        <v>295</v>
      </c>
      <c r="C104" s="267" t="s">
        <v>813</v>
      </c>
      <c r="D104" s="267" t="s">
        <v>326</v>
      </c>
      <c r="E104" s="267" t="s">
        <v>871</v>
      </c>
      <c r="F104" s="420">
        <v>17645846.329999998</v>
      </c>
      <c r="G104" s="420">
        <v>88634023.909999996</v>
      </c>
      <c r="H104" s="420" t="s">
        <v>287</v>
      </c>
    </row>
    <row r="105" spans="1:8" ht="15" customHeight="1" x14ac:dyDescent="0.35">
      <c r="A105" s="502">
        <v>45199</v>
      </c>
      <c r="B105" s="267" t="s">
        <v>295</v>
      </c>
      <c r="C105" s="267" t="s">
        <v>813</v>
      </c>
      <c r="D105" s="267" t="s">
        <v>338</v>
      </c>
      <c r="E105" s="267" t="s">
        <v>871</v>
      </c>
      <c r="F105" s="420" t="s">
        <v>287</v>
      </c>
      <c r="G105" s="420" t="s">
        <v>287</v>
      </c>
      <c r="H105" s="420" t="s">
        <v>287</v>
      </c>
    </row>
    <row r="106" spans="1:8" ht="15" customHeight="1" x14ac:dyDescent="0.35">
      <c r="A106" s="502">
        <v>45199</v>
      </c>
      <c r="B106" s="267" t="s">
        <v>295</v>
      </c>
      <c r="C106" s="267" t="s">
        <v>813</v>
      </c>
      <c r="D106" s="267" t="s">
        <v>339</v>
      </c>
      <c r="E106" s="267" t="s">
        <v>871</v>
      </c>
      <c r="F106" s="420" t="s">
        <v>287</v>
      </c>
      <c r="G106" s="420" t="s">
        <v>287</v>
      </c>
      <c r="H106" s="420" t="s">
        <v>287</v>
      </c>
    </row>
    <row r="107" spans="1:8" ht="15" customHeight="1" x14ac:dyDescent="0.35">
      <c r="A107" s="502">
        <v>45199</v>
      </c>
      <c r="B107" s="267" t="s">
        <v>295</v>
      </c>
      <c r="C107" s="267" t="s">
        <v>813</v>
      </c>
      <c r="D107" s="267" t="s">
        <v>340</v>
      </c>
      <c r="E107" s="267" t="s">
        <v>871</v>
      </c>
      <c r="F107" s="420">
        <v>17645846.329999998</v>
      </c>
      <c r="G107" s="420">
        <v>88634023.909999996</v>
      </c>
      <c r="H107" s="420" t="s">
        <v>287</v>
      </c>
    </row>
    <row r="108" spans="1:8" ht="15" customHeight="1" x14ac:dyDescent="0.35">
      <c r="A108" s="502">
        <v>45199</v>
      </c>
      <c r="B108" s="267" t="s">
        <v>295</v>
      </c>
      <c r="C108" s="267" t="s">
        <v>813</v>
      </c>
      <c r="D108" s="267" t="s">
        <v>340</v>
      </c>
      <c r="E108" s="267" t="s">
        <v>871</v>
      </c>
      <c r="F108" s="420" t="s">
        <v>287</v>
      </c>
      <c r="G108" s="420" t="s">
        <v>287</v>
      </c>
      <c r="H108" s="420" t="s">
        <v>287</v>
      </c>
    </row>
    <row r="109" spans="1:8" ht="15" customHeight="1" x14ac:dyDescent="0.35">
      <c r="A109" s="502">
        <v>45199</v>
      </c>
      <c r="B109" s="267" t="s">
        <v>295</v>
      </c>
      <c r="C109" s="267" t="s">
        <v>813</v>
      </c>
      <c r="D109" s="267" t="s">
        <v>341</v>
      </c>
      <c r="E109" s="267" t="s">
        <v>871</v>
      </c>
      <c r="F109" s="420" t="s">
        <v>287</v>
      </c>
      <c r="G109" s="420" t="s">
        <v>287</v>
      </c>
      <c r="H109" s="420" t="s">
        <v>287</v>
      </c>
    </row>
    <row r="110" spans="1:8" ht="15" customHeight="1" x14ac:dyDescent="0.35">
      <c r="A110" s="299">
        <v>45291</v>
      </c>
      <c r="B110" s="267" t="s">
        <v>295</v>
      </c>
      <c r="C110" s="267" t="s">
        <v>813</v>
      </c>
      <c r="D110" s="267" t="s">
        <v>326</v>
      </c>
      <c r="E110" s="267" t="s">
        <v>871</v>
      </c>
      <c r="F110" s="420">
        <v>0</v>
      </c>
      <c r="G110" s="420">
        <v>88634023.910000011</v>
      </c>
      <c r="H110" s="420" t="s">
        <v>287</v>
      </c>
    </row>
    <row r="111" spans="1:8" ht="15" customHeight="1" x14ac:dyDescent="0.35">
      <c r="A111" s="299">
        <v>45291</v>
      </c>
      <c r="B111" s="267" t="s">
        <v>295</v>
      </c>
      <c r="C111" s="267" t="s">
        <v>813</v>
      </c>
      <c r="D111" s="267" t="s">
        <v>338</v>
      </c>
      <c r="E111" s="267" t="s">
        <v>871</v>
      </c>
      <c r="F111" s="420" t="s">
        <v>287</v>
      </c>
      <c r="G111" s="420" t="s">
        <v>287</v>
      </c>
      <c r="H111" s="420" t="s">
        <v>287</v>
      </c>
    </row>
    <row r="112" spans="1:8" ht="15" customHeight="1" x14ac:dyDescent="0.35">
      <c r="A112" s="299">
        <v>45291</v>
      </c>
      <c r="B112" s="267" t="s">
        <v>295</v>
      </c>
      <c r="C112" s="267" t="s">
        <v>813</v>
      </c>
      <c r="D112" s="267" t="s">
        <v>339</v>
      </c>
      <c r="E112" s="267" t="s">
        <v>871</v>
      </c>
      <c r="F112" s="420" t="s">
        <v>287</v>
      </c>
      <c r="G112" s="420" t="s">
        <v>287</v>
      </c>
      <c r="H112" s="420" t="s">
        <v>287</v>
      </c>
    </row>
    <row r="113" spans="1:8" ht="15" customHeight="1" x14ac:dyDescent="0.35">
      <c r="A113" s="299">
        <v>45291</v>
      </c>
      <c r="B113" s="267" t="s">
        <v>295</v>
      </c>
      <c r="C113" s="267" t="s">
        <v>813</v>
      </c>
      <c r="D113" s="267" t="s">
        <v>340</v>
      </c>
      <c r="E113" s="267" t="s">
        <v>871</v>
      </c>
      <c r="F113" s="420">
        <v>0</v>
      </c>
      <c r="G113" s="420">
        <v>88634023.910000011</v>
      </c>
      <c r="H113" s="420" t="s">
        <v>287</v>
      </c>
    </row>
    <row r="114" spans="1:8" ht="15" customHeight="1" x14ac:dyDescent="0.35">
      <c r="A114" s="299">
        <v>45291</v>
      </c>
      <c r="B114" s="267" t="s">
        <v>295</v>
      </c>
      <c r="C114" s="267" t="s">
        <v>813</v>
      </c>
      <c r="D114" s="267" t="s">
        <v>340</v>
      </c>
      <c r="E114" s="267" t="s">
        <v>871</v>
      </c>
      <c r="F114" s="420" t="s">
        <v>287</v>
      </c>
      <c r="G114" s="420" t="s">
        <v>287</v>
      </c>
      <c r="H114" s="420" t="s">
        <v>287</v>
      </c>
    </row>
    <row r="115" spans="1:8" ht="15" customHeight="1" x14ac:dyDescent="0.35">
      <c r="A115" s="299">
        <v>45291</v>
      </c>
      <c r="B115" s="267" t="s">
        <v>295</v>
      </c>
      <c r="C115" s="267" t="s">
        <v>813</v>
      </c>
      <c r="D115" s="267" t="s">
        <v>341</v>
      </c>
      <c r="E115" s="267" t="s">
        <v>871</v>
      </c>
      <c r="F115" s="420" t="s">
        <v>287</v>
      </c>
      <c r="G115" s="420" t="s">
        <v>287</v>
      </c>
      <c r="H115" s="420" t="s">
        <v>287</v>
      </c>
    </row>
  </sheetData>
  <autoFilter ref="A1:H7" xr:uid="{BCCF1C97-D6AA-40BA-837A-980B17B81CD5}"/>
  <sortState xmlns:xlrd2="http://schemas.microsoft.com/office/spreadsheetml/2017/richdata2" ref="A1:H7">
    <sortCondition descending="1" ref="A1"/>
  </sortState>
  <phoneticPr fontId="15" type="noConversion"/>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20"/>
  <sheetViews>
    <sheetView zoomScale="89" zoomScaleNormal="89" workbookViewId="0">
      <pane ySplit="1" topLeftCell="A2" activePane="bottomLeft" state="frozen"/>
      <selection pane="bottomLeft" activeCell="D10" sqref="D10"/>
    </sheetView>
  </sheetViews>
  <sheetFormatPr defaultRowHeight="15" customHeight="1" x14ac:dyDescent="0.35"/>
  <cols>
    <col min="1" max="1" width="13.453125" style="7" bestFit="1" customWidth="1"/>
    <col min="2" max="2" width="14" bestFit="1" customWidth="1"/>
    <col min="3" max="3" width="22.6328125" bestFit="1" customWidth="1"/>
    <col min="4" max="4" width="17" bestFit="1" customWidth="1"/>
    <col min="5" max="5" width="11.08984375" bestFit="1" customWidth="1"/>
    <col min="6" max="6" width="20.6328125" style="8" bestFit="1" customWidth="1"/>
    <col min="7" max="7" width="11.90625" style="8" bestFit="1" customWidth="1"/>
    <col min="8" max="161" width="10.6328125" customWidth="1"/>
  </cols>
  <sheetData>
    <row r="1" spans="1:7" s="25" customFormat="1" ht="15" customHeight="1" x14ac:dyDescent="0.35">
      <c r="A1" s="299" t="s">
        <v>0</v>
      </c>
      <c r="B1" s="267" t="s">
        <v>2</v>
      </c>
      <c r="C1" s="267" t="s">
        <v>3</v>
      </c>
      <c r="D1" s="267" t="s">
        <v>5</v>
      </c>
      <c r="E1" s="267" t="s">
        <v>4</v>
      </c>
      <c r="F1" s="188" t="s">
        <v>540</v>
      </c>
      <c r="G1" s="188" t="s">
        <v>541</v>
      </c>
    </row>
    <row r="2" spans="1:7" ht="15" customHeight="1" x14ac:dyDescent="0.35">
      <c r="A2" s="299">
        <v>43646</v>
      </c>
      <c r="B2" s="267" t="s">
        <v>295</v>
      </c>
      <c r="C2" s="267" t="s">
        <v>813</v>
      </c>
      <c r="D2" s="267" t="s">
        <v>56</v>
      </c>
      <c r="E2" s="267" t="s">
        <v>871</v>
      </c>
      <c r="F2" s="416" t="s">
        <v>718</v>
      </c>
      <c r="G2" s="416" t="s">
        <v>718</v>
      </c>
    </row>
    <row r="3" spans="1:7" ht="15" customHeight="1" x14ac:dyDescent="0.35">
      <c r="A3" s="299">
        <v>43738</v>
      </c>
      <c r="B3" s="267" t="s">
        <v>295</v>
      </c>
      <c r="C3" s="267" t="s">
        <v>813</v>
      </c>
      <c r="D3" s="267" t="s">
        <v>56</v>
      </c>
      <c r="E3" s="267" t="s">
        <v>871</v>
      </c>
      <c r="F3" s="416" t="s">
        <v>718</v>
      </c>
      <c r="G3" s="416" t="s">
        <v>718</v>
      </c>
    </row>
    <row r="4" spans="1:7" ht="15" customHeight="1" x14ac:dyDescent="0.35">
      <c r="A4" s="299">
        <v>43830</v>
      </c>
      <c r="B4" s="267" t="s">
        <v>295</v>
      </c>
      <c r="C4" s="267" t="s">
        <v>813</v>
      </c>
      <c r="D4" s="267" t="s">
        <v>56</v>
      </c>
      <c r="E4" s="267" t="s">
        <v>871</v>
      </c>
      <c r="F4" s="416" t="s">
        <v>718</v>
      </c>
      <c r="G4" s="416" t="s">
        <v>718</v>
      </c>
    </row>
    <row r="5" spans="1:7" ht="15" customHeight="1" x14ac:dyDescent="0.35">
      <c r="A5" s="299">
        <v>43921</v>
      </c>
      <c r="B5" s="267" t="s">
        <v>295</v>
      </c>
      <c r="C5" s="267" t="s">
        <v>813</v>
      </c>
      <c r="D5" s="267" t="s">
        <v>56</v>
      </c>
      <c r="E5" s="267" t="s">
        <v>871</v>
      </c>
      <c r="F5" s="427" t="s">
        <v>718</v>
      </c>
      <c r="G5" s="427" t="s">
        <v>718</v>
      </c>
    </row>
    <row r="6" spans="1:7" ht="15" customHeight="1" x14ac:dyDescent="0.35">
      <c r="A6" s="299">
        <v>44012</v>
      </c>
      <c r="B6" s="267" t="s">
        <v>295</v>
      </c>
      <c r="C6" s="267" t="s">
        <v>813</v>
      </c>
      <c r="D6" s="267" t="s">
        <v>56</v>
      </c>
      <c r="E6" s="267" t="s">
        <v>871</v>
      </c>
      <c r="F6" s="427" t="s">
        <v>718</v>
      </c>
      <c r="G6" s="427" t="s">
        <v>718</v>
      </c>
    </row>
    <row r="7" spans="1:7" ht="15" customHeight="1" x14ac:dyDescent="0.35">
      <c r="A7" s="299">
        <v>44104</v>
      </c>
      <c r="B7" s="267" t="s">
        <v>295</v>
      </c>
      <c r="C7" s="267" t="s">
        <v>813</v>
      </c>
      <c r="D7" s="267" t="s">
        <v>56</v>
      </c>
      <c r="E7" s="267" t="s">
        <v>871</v>
      </c>
      <c r="F7" s="427" t="s">
        <v>718</v>
      </c>
      <c r="G7" s="427" t="s">
        <v>718</v>
      </c>
    </row>
    <row r="8" spans="1:7" ht="15" customHeight="1" x14ac:dyDescent="0.35">
      <c r="A8" s="299">
        <v>44196</v>
      </c>
      <c r="B8" s="267" t="s">
        <v>295</v>
      </c>
      <c r="C8" s="267" t="s">
        <v>813</v>
      </c>
      <c r="D8" s="267" t="s">
        <v>56</v>
      </c>
      <c r="E8" s="267" t="s">
        <v>871</v>
      </c>
      <c r="F8" s="427" t="s">
        <v>718</v>
      </c>
      <c r="G8" s="427" t="s">
        <v>718</v>
      </c>
    </row>
    <row r="9" spans="1:7" ht="15" customHeight="1" x14ac:dyDescent="0.35">
      <c r="A9" s="299">
        <v>44286</v>
      </c>
      <c r="B9" s="267" t="s">
        <v>295</v>
      </c>
      <c r="C9" s="267" t="s">
        <v>813</v>
      </c>
      <c r="D9" s="267" t="s">
        <v>56</v>
      </c>
      <c r="E9" s="267" t="s">
        <v>871</v>
      </c>
      <c r="F9" s="427" t="s">
        <v>718</v>
      </c>
      <c r="G9" s="427" t="s">
        <v>718</v>
      </c>
    </row>
    <row r="10" spans="1:7" ht="15" customHeight="1" x14ac:dyDescent="0.35">
      <c r="A10" s="299">
        <v>44377</v>
      </c>
      <c r="B10" s="267" t="s">
        <v>295</v>
      </c>
      <c r="C10" s="267" t="s">
        <v>813</v>
      </c>
      <c r="D10" s="267" t="s">
        <v>56</v>
      </c>
      <c r="E10" s="267" t="s">
        <v>871</v>
      </c>
      <c r="F10" s="427" t="s">
        <v>718</v>
      </c>
      <c r="G10" s="427" t="s">
        <v>718</v>
      </c>
    </row>
    <row r="11" spans="1:7" ht="15" customHeight="1" x14ac:dyDescent="0.35">
      <c r="A11" s="299">
        <v>44469</v>
      </c>
      <c r="B11" s="267" t="s">
        <v>295</v>
      </c>
      <c r="C11" s="267" t="s">
        <v>813</v>
      </c>
      <c r="D11" s="267" t="s">
        <v>56</v>
      </c>
      <c r="E11" s="267" t="s">
        <v>871</v>
      </c>
      <c r="F11" s="427" t="s">
        <v>718</v>
      </c>
      <c r="G11" s="427" t="s">
        <v>718</v>
      </c>
    </row>
    <row r="12" spans="1:7" ht="15" customHeight="1" x14ac:dyDescent="0.35">
      <c r="A12" s="299">
        <v>44561</v>
      </c>
      <c r="B12" s="267" t="s">
        <v>295</v>
      </c>
      <c r="C12" s="267" t="s">
        <v>813</v>
      </c>
      <c r="D12" s="267" t="s">
        <v>56</v>
      </c>
      <c r="E12" s="267" t="s">
        <v>871</v>
      </c>
      <c r="F12" s="427" t="s">
        <v>718</v>
      </c>
      <c r="G12" s="427" t="s">
        <v>718</v>
      </c>
    </row>
    <row r="13" spans="1:7" ht="15" customHeight="1" x14ac:dyDescent="0.35">
      <c r="A13" s="299">
        <v>44651</v>
      </c>
      <c r="B13" s="267" t="s">
        <v>295</v>
      </c>
      <c r="C13" s="267" t="s">
        <v>813</v>
      </c>
      <c r="D13" s="267" t="s">
        <v>56</v>
      </c>
      <c r="E13" s="267" t="s">
        <v>871</v>
      </c>
      <c r="F13" s="416">
        <v>0</v>
      </c>
      <c r="G13" s="416" t="s">
        <v>287</v>
      </c>
    </row>
    <row r="14" spans="1:7" ht="15" customHeight="1" x14ac:dyDescent="0.35">
      <c r="A14" s="299">
        <v>44742</v>
      </c>
      <c r="B14" s="267" t="s">
        <v>295</v>
      </c>
      <c r="C14" s="267" t="s">
        <v>813</v>
      </c>
      <c r="D14" s="267" t="s">
        <v>56</v>
      </c>
      <c r="E14" s="267" t="s">
        <v>871</v>
      </c>
      <c r="F14" s="416">
        <v>0</v>
      </c>
      <c r="G14" s="416" t="s">
        <v>287</v>
      </c>
    </row>
    <row r="15" spans="1:7" ht="15" customHeight="1" x14ac:dyDescent="0.35">
      <c r="A15" s="299">
        <v>44834</v>
      </c>
      <c r="B15" s="267" t="s">
        <v>295</v>
      </c>
      <c r="C15" s="267" t="s">
        <v>813</v>
      </c>
      <c r="D15" s="267" t="s">
        <v>56</v>
      </c>
      <c r="E15" s="267" t="s">
        <v>871</v>
      </c>
      <c r="F15" s="416">
        <v>0</v>
      </c>
      <c r="G15" s="416" t="s">
        <v>287</v>
      </c>
    </row>
    <row r="16" spans="1:7" ht="15" customHeight="1" x14ac:dyDescent="0.35">
      <c r="A16" s="299">
        <v>44926</v>
      </c>
      <c r="B16" s="267" t="s">
        <v>295</v>
      </c>
      <c r="C16" s="267" t="s">
        <v>813</v>
      </c>
      <c r="D16" s="267" t="s">
        <v>56</v>
      </c>
      <c r="E16" s="267" t="s">
        <v>871</v>
      </c>
      <c r="F16" s="416">
        <v>0</v>
      </c>
      <c r="G16" s="416" t="s">
        <v>287</v>
      </c>
    </row>
    <row r="17" spans="1:7" ht="15" customHeight="1" x14ac:dyDescent="0.35">
      <c r="A17" s="299">
        <v>45016</v>
      </c>
      <c r="B17" s="267" t="s">
        <v>295</v>
      </c>
      <c r="C17" s="267" t="s">
        <v>813</v>
      </c>
      <c r="D17" s="267" t="s">
        <v>56</v>
      </c>
      <c r="E17" s="267" t="s">
        <v>871</v>
      </c>
      <c r="F17" s="416">
        <v>0</v>
      </c>
      <c r="G17" s="416" t="s">
        <v>287</v>
      </c>
    </row>
    <row r="18" spans="1:7" ht="15" customHeight="1" x14ac:dyDescent="0.35">
      <c r="A18" s="299">
        <v>45107</v>
      </c>
      <c r="B18" s="267" t="s">
        <v>295</v>
      </c>
      <c r="C18" s="267" t="s">
        <v>813</v>
      </c>
      <c r="D18" s="267" t="s">
        <v>56</v>
      </c>
      <c r="E18" s="267" t="s">
        <v>871</v>
      </c>
      <c r="F18" s="416">
        <v>0</v>
      </c>
      <c r="G18" s="416" t="s">
        <v>287</v>
      </c>
    </row>
    <row r="19" spans="1:7" ht="15" customHeight="1" x14ac:dyDescent="0.35">
      <c r="A19" s="299">
        <v>45199</v>
      </c>
      <c r="B19" s="267" t="s">
        <v>295</v>
      </c>
      <c r="C19" s="267" t="s">
        <v>813</v>
      </c>
      <c r="D19" s="267" t="s">
        <v>56</v>
      </c>
      <c r="E19" s="267" t="s">
        <v>871</v>
      </c>
      <c r="F19" s="427">
        <v>0</v>
      </c>
      <c r="G19" s="416" t="s">
        <v>287</v>
      </c>
    </row>
    <row r="20" spans="1:7" ht="15" customHeight="1" x14ac:dyDescent="0.35">
      <c r="A20" s="299">
        <v>45291</v>
      </c>
      <c r="B20" s="267" t="s">
        <v>295</v>
      </c>
      <c r="C20" s="267" t="s">
        <v>813</v>
      </c>
      <c r="D20" s="267" t="s">
        <v>56</v>
      </c>
      <c r="E20" s="267" t="s">
        <v>871</v>
      </c>
      <c r="F20" s="416">
        <v>0</v>
      </c>
      <c r="G20" s="416"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0"/>
  <sheetViews>
    <sheetView zoomScale="89" zoomScaleNormal="89" workbookViewId="0">
      <pane ySplit="1" topLeftCell="A5" activePane="bottomLeft" state="frozen"/>
      <selection pane="bottomLeft" activeCell="D31" sqref="D31"/>
    </sheetView>
  </sheetViews>
  <sheetFormatPr defaultRowHeight="15" customHeight="1" x14ac:dyDescent="0.35"/>
  <cols>
    <col min="1" max="1" width="13.453125" style="7" bestFit="1" customWidth="1"/>
    <col min="2" max="2" width="14" bestFit="1" customWidth="1"/>
    <col min="3" max="3" width="22.6328125" bestFit="1" customWidth="1"/>
    <col min="4" max="4" width="20.08984375" bestFit="1" customWidth="1"/>
    <col min="5" max="5" width="17" style="10" bestFit="1" customWidth="1"/>
    <col min="6" max="161" width="10.6328125" customWidth="1"/>
  </cols>
  <sheetData>
    <row r="1" spans="1:5" s="25" customFormat="1" ht="15" customHeight="1" x14ac:dyDescent="0.35">
      <c r="A1" s="299" t="s">
        <v>0</v>
      </c>
      <c r="B1" s="267" t="s">
        <v>2</v>
      </c>
      <c r="C1" s="267" t="s">
        <v>3</v>
      </c>
      <c r="D1" s="267" t="s">
        <v>5</v>
      </c>
      <c r="E1" s="305" t="s">
        <v>542</v>
      </c>
    </row>
    <row r="2" spans="1:5" ht="15" customHeight="1" x14ac:dyDescent="0.35">
      <c r="A2" s="299">
        <v>43646</v>
      </c>
      <c r="B2" s="267" t="s">
        <v>295</v>
      </c>
      <c r="C2" s="267" t="s">
        <v>813</v>
      </c>
      <c r="D2" s="267" t="s">
        <v>328</v>
      </c>
      <c r="E2" s="430" t="s">
        <v>718</v>
      </c>
    </row>
    <row r="3" spans="1:5" ht="15" customHeight="1" x14ac:dyDescent="0.35">
      <c r="A3" s="299">
        <v>43738</v>
      </c>
      <c r="B3" s="267" t="s">
        <v>295</v>
      </c>
      <c r="C3" s="267" t="s">
        <v>813</v>
      </c>
      <c r="D3" s="267" t="s">
        <v>328</v>
      </c>
      <c r="E3" s="430" t="s">
        <v>718</v>
      </c>
    </row>
    <row r="4" spans="1:5" ht="15" customHeight="1" x14ac:dyDescent="0.35">
      <c r="A4" s="299">
        <v>43830</v>
      </c>
      <c r="B4" s="267" t="s">
        <v>295</v>
      </c>
      <c r="C4" s="267" t="s">
        <v>813</v>
      </c>
      <c r="D4" s="267" t="s">
        <v>328</v>
      </c>
      <c r="E4" s="430" t="s">
        <v>718</v>
      </c>
    </row>
    <row r="5" spans="1:5" ht="15" customHeight="1" x14ac:dyDescent="0.35">
      <c r="A5" s="299">
        <v>43921</v>
      </c>
      <c r="B5" s="267" t="s">
        <v>295</v>
      </c>
      <c r="C5" s="267" t="s">
        <v>813</v>
      </c>
      <c r="D5" s="267" t="s">
        <v>328</v>
      </c>
      <c r="E5" s="431" t="s">
        <v>718</v>
      </c>
    </row>
    <row r="6" spans="1:5" ht="15" customHeight="1" x14ac:dyDescent="0.35">
      <c r="A6" s="299">
        <v>44012</v>
      </c>
      <c r="B6" s="267" t="s">
        <v>295</v>
      </c>
      <c r="C6" s="267" t="s">
        <v>813</v>
      </c>
      <c r="D6" s="267" t="s">
        <v>328</v>
      </c>
      <c r="E6" s="431" t="s">
        <v>718</v>
      </c>
    </row>
    <row r="7" spans="1:5" ht="15" customHeight="1" x14ac:dyDescent="0.35">
      <c r="A7" s="299">
        <v>44104</v>
      </c>
      <c r="B7" s="267" t="s">
        <v>295</v>
      </c>
      <c r="C7" s="267" t="s">
        <v>813</v>
      </c>
      <c r="D7" s="267" t="s">
        <v>328</v>
      </c>
      <c r="E7" s="431" t="s">
        <v>718</v>
      </c>
    </row>
    <row r="8" spans="1:5" ht="15" customHeight="1" x14ac:dyDescent="0.35">
      <c r="A8" s="299">
        <v>44196</v>
      </c>
      <c r="B8" s="267" t="s">
        <v>295</v>
      </c>
      <c r="C8" s="267" t="s">
        <v>813</v>
      </c>
      <c r="D8" s="267" t="s">
        <v>328</v>
      </c>
      <c r="E8" s="431" t="s">
        <v>718</v>
      </c>
    </row>
    <row r="9" spans="1:5" ht="15" customHeight="1" x14ac:dyDescent="0.35">
      <c r="A9" s="299">
        <v>44286</v>
      </c>
      <c r="B9" s="267" t="s">
        <v>295</v>
      </c>
      <c r="C9" s="267" t="s">
        <v>813</v>
      </c>
      <c r="D9" s="267" t="s">
        <v>328</v>
      </c>
      <c r="E9" s="431" t="s">
        <v>718</v>
      </c>
    </row>
    <row r="10" spans="1:5" ht="15" customHeight="1" x14ac:dyDescent="0.35">
      <c r="A10" s="299">
        <v>44377</v>
      </c>
      <c r="B10" s="267" t="s">
        <v>295</v>
      </c>
      <c r="C10" s="267" t="s">
        <v>813</v>
      </c>
      <c r="D10" s="267" t="s">
        <v>328</v>
      </c>
      <c r="E10" s="431" t="s">
        <v>718</v>
      </c>
    </row>
    <row r="11" spans="1:5" ht="15" customHeight="1" x14ac:dyDescent="0.35">
      <c r="A11" s="299">
        <v>44469</v>
      </c>
      <c r="B11" s="267" t="s">
        <v>295</v>
      </c>
      <c r="C11" s="267" t="s">
        <v>813</v>
      </c>
      <c r="D11" s="267" t="s">
        <v>328</v>
      </c>
      <c r="E11" s="431" t="s">
        <v>718</v>
      </c>
    </row>
    <row r="12" spans="1:5" ht="15" customHeight="1" x14ac:dyDescent="0.35">
      <c r="A12" s="299">
        <v>44561</v>
      </c>
      <c r="B12" s="267" t="s">
        <v>295</v>
      </c>
      <c r="C12" s="267" t="s">
        <v>813</v>
      </c>
      <c r="D12" s="267" t="s">
        <v>328</v>
      </c>
      <c r="E12" s="431" t="s">
        <v>718</v>
      </c>
    </row>
    <row r="13" spans="1:5" ht="15" customHeight="1" x14ac:dyDescent="0.35">
      <c r="A13" s="299">
        <v>44651</v>
      </c>
      <c r="B13" s="267" t="s">
        <v>295</v>
      </c>
      <c r="C13" s="267" t="s">
        <v>813</v>
      </c>
      <c r="D13" s="267" t="s">
        <v>328</v>
      </c>
      <c r="E13" s="430" t="s">
        <v>287</v>
      </c>
    </row>
    <row r="14" spans="1:5" ht="15" customHeight="1" x14ac:dyDescent="0.35">
      <c r="A14" s="299">
        <v>44742</v>
      </c>
      <c r="B14" s="267" t="s">
        <v>295</v>
      </c>
      <c r="C14" s="267" t="s">
        <v>813</v>
      </c>
      <c r="D14" s="267" t="s">
        <v>328</v>
      </c>
      <c r="E14" s="430" t="s">
        <v>287</v>
      </c>
    </row>
    <row r="15" spans="1:5" ht="15" customHeight="1" x14ac:dyDescent="0.35">
      <c r="A15" s="299">
        <v>44834</v>
      </c>
      <c r="B15" s="267" t="s">
        <v>295</v>
      </c>
      <c r="C15" s="267" t="s">
        <v>813</v>
      </c>
      <c r="D15" s="267" t="s">
        <v>328</v>
      </c>
      <c r="E15" s="430" t="s">
        <v>287</v>
      </c>
    </row>
    <row r="16" spans="1:5" ht="15" customHeight="1" x14ac:dyDescent="0.35">
      <c r="A16" s="299">
        <v>44926</v>
      </c>
      <c r="B16" s="267" t="s">
        <v>295</v>
      </c>
      <c r="C16" s="267" t="s">
        <v>813</v>
      </c>
      <c r="D16" s="267" t="s">
        <v>328</v>
      </c>
      <c r="E16" s="430" t="s">
        <v>287</v>
      </c>
    </row>
    <row r="17" spans="1:5" ht="15" customHeight="1" x14ac:dyDescent="0.35">
      <c r="A17" s="299">
        <v>45016</v>
      </c>
      <c r="B17" s="267" t="s">
        <v>295</v>
      </c>
      <c r="C17" s="267" t="s">
        <v>813</v>
      </c>
      <c r="D17" s="267" t="s">
        <v>328</v>
      </c>
      <c r="E17" s="430" t="s">
        <v>287</v>
      </c>
    </row>
    <row r="18" spans="1:5" ht="15" customHeight="1" x14ac:dyDescent="0.35">
      <c r="A18" s="299">
        <v>45107</v>
      </c>
      <c r="B18" s="267" t="s">
        <v>295</v>
      </c>
      <c r="C18" s="267" t="s">
        <v>813</v>
      </c>
      <c r="D18" s="267" t="s">
        <v>328</v>
      </c>
      <c r="E18" s="430" t="s">
        <v>287</v>
      </c>
    </row>
    <row r="19" spans="1:5" ht="15" customHeight="1" x14ac:dyDescent="0.35">
      <c r="A19" s="299">
        <v>45199</v>
      </c>
      <c r="B19" s="267" t="s">
        <v>295</v>
      </c>
      <c r="C19" s="267" t="s">
        <v>813</v>
      </c>
      <c r="D19" s="267" t="s">
        <v>328</v>
      </c>
      <c r="E19" s="431" t="s">
        <v>287</v>
      </c>
    </row>
    <row r="20" spans="1:5" ht="15" customHeight="1" x14ac:dyDescent="0.35">
      <c r="A20" s="299">
        <v>45291</v>
      </c>
      <c r="B20" s="267" t="s">
        <v>295</v>
      </c>
      <c r="C20" s="267" t="s">
        <v>813</v>
      </c>
      <c r="D20" s="267" t="s">
        <v>328</v>
      </c>
      <c r="E20" s="430"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5"/>
  <sheetViews>
    <sheetView zoomScaleNormal="100" workbookViewId="0">
      <pane ySplit="1" topLeftCell="A6" activePane="bottomLeft" state="frozen"/>
      <selection pane="bottomLeft" activeCell="E27" sqref="E27"/>
    </sheetView>
  </sheetViews>
  <sheetFormatPr defaultRowHeight="15" customHeight="1" x14ac:dyDescent="0.35"/>
  <cols>
    <col min="1" max="1" width="13.453125" style="7" bestFit="1" customWidth="1"/>
    <col min="2" max="2" width="14" bestFit="1" customWidth="1"/>
    <col min="3" max="3" width="22.6328125" bestFit="1" customWidth="1"/>
    <col min="4" max="4" width="16.36328125" bestFit="1" customWidth="1"/>
    <col min="5" max="5" width="17" style="11" bestFit="1" customWidth="1"/>
    <col min="6" max="6" width="15.36328125" style="11" bestFit="1" customWidth="1"/>
    <col min="7" max="161" width="10.6328125" customWidth="1"/>
  </cols>
  <sheetData>
    <row r="1" spans="1:6" s="25" customFormat="1" ht="15" customHeight="1" x14ac:dyDescent="0.35">
      <c r="A1" s="299" t="s">
        <v>0</v>
      </c>
      <c r="B1" s="267" t="s">
        <v>2</v>
      </c>
      <c r="C1" s="267" t="s">
        <v>3</v>
      </c>
      <c r="D1" s="267" t="s">
        <v>5</v>
      </c>
      <c r="E1" s="189" t="s">
        <v>543</v>
      </c>
      <c r="F1" s="189" t="s">
        <v>544</v>
      </c>
    </row>
    <row r="2" spans="1:6" ht="15" customHeight="1" x14ac:dyDescent="0.35">
      <c r="A2" s="299">
        <v>43646</v>
      </c>
      <c r="B2" s="267" t="s">
        <v>295</v>
      </c>
      <c r="C2" s="267" t="s">
        <v>813</v>
      </c>
      <c r="D2" s="267" t="s">
        <v>1020</v>
      </c>
      <c r="E2" s="419" t="s">
        <v>287</v>
      </c>
      <c r="F2" s="419" t="s">
        <v>287</v>
      </c>
    </row>
    <row r="3" spans="1:6" ht="15" customHeight="1" x14ac:dyDescent="0.35">
      <c r="A3" s="299">
        <v>43738</v>
      </c>
      <c r="B3" s="267" t="s">
        <v>295</v>
      </c>
      <c r="C3" s="267" t="s">
        <v>813</v>
      </c>
      <c r="D3" s="267" t="s">
        <v>1020</v>
      </c>
      <c r="E3" s="419" t="s">
        <v>287</v>
      </c>
      <c r="F3" s="419" t="s">
        <v>287</v>
      </c>
    </row>
    <row r="4" spans="1:6" ht="15" customHeight="1" x14ac:dyDescent="0.35">
      <c r="A4" s="299">
        <v>43830</v>
      </c>
      <c r="B4" s="267" t="s">
        <v>295</v>
      </c>
      <c r="C4" s="267" t="s">
        <v>813</v>
      </c>
      <c r="D4" s="267" t="s">
        <v>1020</v>
      </c>
      <c r="E4" s="419" t="s">
        <v>287</v>
      </c>
      <c r="F4" s="419" t="s">
        <v>287</v>
      </c>
    </row>
    <row r="5" spans="1:6" ht="15" customHeight="1" x14ac:dyDescent="0.35">
      <c r="A5" s="299">
        <v>43921</v>
      </c>
      <c r="B5" s="267" t="s">
        <v>295</v>
      </c>
      <c r="C5" s="267" t="s">
        <v>813</v>
      </c>
      <c r="D5" s="267" t="s">
        <v>1020</v>
      </c>
      <c r="E5" s="419" t="s">
        <v>287</v>
      </c>
      <c r="F5" s="419" t="s">
        <v>287</v>
      </c>
    </row>
    <row r="6" spans="1:6" ht="15" customHeight="1" x14ac:dyDescent="0.35">
      <c r="A6" s="299">
        <v>44012</v>
      </c>
      <c r="B6" s="267" t="s">
        <v>295</v>
      </c>
      <c r="C6" s="267" t="s">
        <v>813</v>
      </c>
      <c r="D6" s="267" t="s">
        <v>1020</v>
      </c>
      <c r="E6" s="419" t="s">
        <v>287</v>
      </c>
      <c r="F6" s="419" t="s">
        <v>287</v>
      </c>
    </row>
    <row r="7" spans="1:6" ht="15" customHeight="1" x14ac:dyDescent="0.35">
      <c r="A7" s="299">
        <v>44104</v>
      </c>
      <c r="B7" s="267" t="s">
        <v>295</v>
      </c>
      <c r="C7" s="267" t="s">
        <v>813</v>
      </c>
      <c r="D7" s="267" t="s">
        <v>1020</v>
      </c>
      <c r="E7" s="419" t="s">
        <v>287</v>
      </c>
      <c r="F7" s="419" t="s">
        <v>287</v>
      </c>
    </row>
    <row r="8" spans="1:6" ht="15" customHeight="1" x14ac:dyDescent="0.35">
      <c r="A8" s="299">
        <v>44196</v>
      </c>
      <c r="B8" s="267" t="s">
        <v>295</v>
      </c>
      <c r="C8" s="267" t="s">
        <v>813</v>
      </c>
      <c r="D8" s="267" t="s">
        <v>1020</v>
      </c>
      <c r="E8" s="419" t="s">
        <v>287</v>
      </c>
      <c r="F8" s="419" t="s">
        <v>287</v>
      </c>
    </row>
    <row r="9" spans="1:6" ht="15" customHeight="1" x14ac:dyDescent="0.35">
      <c r="A9" s="299">
        <v>44286</v>
      </c>
      <c r="B9" s="267" t="s">
        <v>295</v>
      </c>
      <c r="C9" s="267" t="s">
        <v>813</v>
      </c>
      <c r="D9" s="267" t="s">
        <v>1020</v>
      </c>
      <c r="E9" s="419" t="s">
        <v>287</v>
      </c>
      <c r="F9" s="419" t="s">
        <v>287</v>
      </c>
    </row>
    <row r="10" spans="1:6" ht="15" customHeight="1" x14ac:dyDescent="0.35">
      <c r="A10" s="299">
        <v>44377</v>
      </c>
      <c r="B10" s="267" t="s">
        <v>295</v>
      </c>
      <c r="C10" s="267" t="s">
        <v>813</v>
      </c>
      <c r="D10" s="267" t="s">
        <v>1020</v>
      </c>
      <c r="E10" s="419" t="s">
        <v>287</v>
      </c>
      <c r="F10" s="419" t="s">
        <v>287</v>
      </c>
    </row>
    <row r="11" spans="1:6" ht="15" customHeight="1" x14ac:dyDescent="0.35">
      <c r="A11" s="299">
        <v>44469</v>
      </c>
      <c r="B11" s="267" t="s">
        <v>295</v>
      </c>
      <c r="C11" s="267" t="s">
        <v>813</v>
      </c>
      <c r="D11" s="267" t="s">
        <v>1020</v>
      </c>
      <c r="E11" s="419" t="s">
        <v>287</v>
      </c>
      <c r="F11" s="419" t="s">
        <v>287</v>
      </c>
    </row>
    <row r="12" spans="1:6" ht="15" customHeight="1" x14ac:dyDescent="0.35">
      <c r="A12" s="299">
        <v>44561</v>
      </c>
      <c r="B12" s="267" t="s">
        <v>295</v>
      </c>
      <c r="C12" s="267" t="s">
        <v>813</v>
      </c>
      <c r="D12" s="267" t="s">
        <v>1020</v>
      </c>
      <c r="E12" s="419" t="s">
        <v>287</v>
      </c>
      <c r="F12" s="419" t="s">
        <v>287</v>
      </c>
    </row>
    <row r="13" spans="1:6" ht="15" customHeight="1" x14ac:dyDescent="0.35">
      <c r="A13" s="299">
        <v>44651</v>
      </c>
      <c r="B13" s="267" t="s">
        <v>295</v>
      </c>
      <c r="C13" s="267" t="s">
        <v>813</v>
      </c>
      <c r="D13" s="267" t="s">
        <v>1020</v>
      </c>
      <c r="E13" s="419">
        <v>0.95389999999999997</v>
      </c>
      <c r="F13" s="419">
        <v>0</v>
      </c>
    </row>
    <row r="14" spans="1:6" ht="15" customHeight="1" x14ac:dyDescent="0.35">
      <c r="A14" s="299">
        <v>44651</v>
      </c>
      <c r="B14" s="267" t="s">
        <v>295</v>
      </c>
      <c r="C14" s="267" t="s">
        <v>813</v>
      </c>
      <c r="D14" s="267" t="s">
        <v>329</v>
      </c>
      <c r="E14" s="419">
        <v>4.6100000000000002E-2</v>
      </c>
      <c r="F14" s="419">
        <v>0</v>
      </c>
    </row>
    <row r="15" spans="1:6" ht="15" customHeight="1" x14ac:dyDescent="0.35">
      <c r="A15" s="299">
        <v>44742</v>
      </c>
      <c r="B15" s="267" t="s">
        <v>295</v>
      </c>
      <c r="C15" s="267" t="s">
        <v>813</v>
      </c>
      <c r="D15" s="419" t="s">
        <v>1020</v>
      </c>
      <c r="E15" s="419">
        <v>0.96160000000000001</v>
      </c>
      <c r="F15" s="419">
        <v>0</v>
      </c>
    </row>
    <row r="16" spans="1:6" ht="15" customHeight="1" x14ac:dyDescent="0.35">
      <c r="A16" s="299">
        <v>44742</v>
      </c>
      <c r="B16" s="267" t="s">
        <v>295</v>
      </c>
      <c r="C16" s="267" t="s">
        <v>813</v>
      </c>
      <c r="D16" s="419" t="s">
        <v>329</v>
      </c>
      <c r="E16" s="419">
        <v>3.8399999999999997E-2</v>
      </c>
      <c r="F16" s="419">
        <v>0</v>
      </c>
    </row>
    <row r="17" spans="1:6" ht="15" customHeight="1" x14ac:dyDescent="0.35">
      <c r="A17" s="299">
        <v>44834</v>
      </c>
      <c r="B17" s="267" t="s">
        <v>295</v>
      </c>
      <c r="C17" s="267" t="s">
        <v>813</v>
      </c>
      <c r="D17" s="419" t="s">
        <v>1020</v>
      </c>
      <c r="E17" s="419">
        <v>0.93979999999999997</v>
      </c>
      <c r="F17" s="419">
        <v>0</v>
      </c>
    </row>
    <row r="18" spans="1:6" ht="15" customHeight="1" x14ac:dyDescent="0.35">
      <c r="A18" s="299">
        <v>44834</v>
      </c>
      <c r="B18" s="267" t="s">
        <v>295</v>
      </c>
      <c r="C18" s="267" t="s">
        <v>813</v>
      </c>
      <c r="D18" s="419" t="s">
        <v>329</v>
      </c>
      <c r="E18" s="419">
        <v>6.0199999999999997E-2</v>
      </c>
      <c r="F18" s="419">
        <v>0</v>
      </c>
    </row>
    <row r="19" spans="1:6" ht="15" customHeight="1" x14ac:dyDescent="0.35">
      <c r="A19" s="299">
        <v>44926</v>
      </c>
      <c r="B19" s="267" t="s">
        <v>295</v>
      </c>
      <c r="C19" s="267" t="s">
        <v>813</v>
      </c>
      <c r="D19" s="419" t="s">
        <v>1020</v>
      </c>
      <c r="E19" s="419">
        <v>0.92820000000000003</v>
      </c>
      <c r="F19" s="419">
        <v>0</v>
      </c>
    </row>
    <row r="20" spans="1:6" ht="15" customHeight="1" x14ac:dyDescent="0.35">
      <c r="A20" s="299">
        <v>44926</v>
      </c>
      <c r="B20" s="267" t="s">
        <v>295</v>
      </c>
      <c r="C20" s="267" t="s">
        <v>813</v>
      </c>
      <c r="D20" s="419" t="s">
        <v>329</v>
      </c>
      <c r="E20" s="419">
        <v>7.1800000000000003E-2</v>
      </c>
      <c r="F20" s="419">
        <v>0</v>
      </c>
    </row>
    <row r="21" spans="1:6" ht="15" customHeight="1" x14ac:dyDescent="0.35">
      <c r="A21" s="299">
        <v>45016</v>
      </c>
      <c r="B21" s="267" t="s">
        <v>295</v>
      </c>
      <c r="C21" s="267" t="s">
        <v>813</v>
      </c>
      <c r="D21" s="267" t="s">
        <v>1020</v>
      </c>
      <c r="E21" s="419">
        <v>0.9204</v>
      </c>
      <c r="F21" s="419">
        <v>0</v>
      </c>
    </row>
    <row r="22" spans="1:6" ht="15" customHeight="1" x14ac:dyDescent="0.35">
      <c r="A22" s="299">
        <v>45016</v>
      </c>
      <c r="B22" s="267" t="s">
        <v>295</v>
      </c>
      <c r="C22" s="267" t="s">
        <v>813</v>
      </c>
      <c r="D22" s="267" t="s">
        <v>329</v>
      </c>
      <c r="E22" s="419">
        <v>7.9600000000000004E-2</v>
      </c>
      <c r="F22" s="419">
        <v>0</v>
      </c>
    </row>
    <row r="23" spans="1:6" ht="15" customHeight="1" x14ac:dyDescent="0.35">
      <c r="A23" s="299">
        <v>45107</v>
      </c>
      <c r="B23" s="267" t="s">
        <v>295</v>
      </c>
      <c r="C23" s="267" t="s">
        <v>813</v>
      </c>
      <c r="D23" s="419" t="s">
        <v>1020</v>
      </c>
      <c r="E23" s="419">
        <v>0.90980000000000005</v>
      </c>
      <c r="F23" s="419">
        <v>0</v>
      </c>
    </row>
    <row r="24" spans="1:6" ht="15" customHeight="1" x14ac:dyDescent="0.35">
      <c r="A24" s="299">
        <v>45107</v>
      </c>
      <c r="B24" s="267" t="s">
        <v>295</v>
      </c>
      <c r="C24" s="267" t="s">
        <v>813</v>
      </c>
      <c r="D24" s="419" t="s">
        <v>329</v>
      </c>
      <c r="E24" s="419">
        <v>8.6199999999999999E-2</v>
      </c>
      <c r="F24" s="419">
        <v>0</v>
      </c>
    </row>
    <row r="25" spans="1:6" ht="15" customHeight="1" x14ac:dyDescent="0.35">
      <c r="A25" s="299">
        <v>45107</v>
      </c>
      <c r="B25" s="267" t="s">
        <v>295</v>
      </c>
      <c r="C25" s="267" t="s">
        <v>813</v>
      </c>
      <c r="D25" s="419" t="s">
        <v>672</v>
      </c>
      <c r="E25" s="419">
        <v>2E-3</v>
      </c>
      <c r="F25" s="419">
        <v>0</v>
      </c>
    </row>
    <row r="26" spans="1:6" ht="15" customHeight="1" x14ac:dyDescent="0.35">
      <c r="A26" s="299">
        <v>45107</v>
      </c>
      <c r="B26" s="267" t="s">
        <v>295</v>
      </c>
      <c r="C26" s="267" t="s">
        <v>813</v>
      </c>
      <c r="D26" s="419" t="s">
        <v>1085</v>
      </c>
      <c r="E26" s="419">
        <v>2E-3</v>
      </c>
      <c r="F26" s="419">
        <v>0</v>
      </c>
    </row>
    <row r="27" spans="1:6" ht="15" customHeight="1" x14ac:dyDescent="0.35">
      <c r="A27" s="299">
        <v>45199</v>
      </c>
      <c r="B27" s="267" t="s">
        <v>295</v>
      </c>
      <c r="C27" s="267" t="s">
        <v>813</v>
      </c>
      <c r="D27" s="419" t="s">
        <v>1020</v>
      </c>
      <c r="E27" s="419">
        <v>0.90890000000000004</v>
      </c>
      <c r="F27" s="419">
        <v>0</v>
      </c>
    </row>
    <row r="28" spans="1:6" ht="15" customHeight="1" x14ac:dyDescent="0.35">
      <c r="A28" s="299">
        <v>45199</v>
      </c>
      <c r="B28" s="267" t="s">
        <v>295</v>
      </c>
      <c r="C28" s="267" t="s">
        <v>813</v>
      </c>
      <c r="D28" s="419" t="s">
        <v>329</v>
      </c>
      <c r="E28" s="419">
        <v>8.7400000000000005E-2</v>
      </c>
      <c r="F28" s="419">
        <v>0</v>
      </c>
    </row>
    <row r="29" spans="1:6" ht="15" customHeight="1" x14ac:dyDescent="0.35">
      <c r="A29" s="299">
        <v>45199</v>
      </c>
      <c r="B29" s="267" t="s">
        <v>295</v>
      </c>
      <c r="C29" s="267" t="s">
        <v>813</v>
      </c>
      <c r="D29" s="419" t="s">
        <v>672</v>
      </c>
      <c r="E29" s="419">
        <v>1.9E-3</v>
      </c>
      <c r="F29" s="419">
        <v>0</v>
      </c>
    </row>
    <row r="30" spans="1:6" ht="15" customHeight="1" x14ac:dyDescent="0.35">
      <c r="A30" s="299">
        <v>45199</v>
      </c>
      <c r="B30" s="267" t="s">
        <v>295</v>
      </c>
      <c r="C30" s="267" t="s">
        <v>813</v>
      </c>
      <c r="D30" s="419" t="s">
        <v>1085</v>
      </c>
      <c r="E30" s="419">
        <v>1.9E-3</v>
      </c>
      <c r="F30" s="419">
        <v>0</v>
      </c>
    </row>
    <row r="31" spans="1:6" ht="15" customHeight="1" x14ac:dyDescent="0.35">
      <c r="A31" s="299">
        <v>45291</v>
      </c>
      <c r="B31" s="267" t="s">
        <v>295</v>
      </c>
      <c r="C31" s="267" t="s">
        <v>813</v>
      </c>
      <c r="D31" s="419" t="s">
        <v>1020</v>
      </c>
      <c r="E31" s="419">
        <v>0.86670000000000003</v>
      </c>
      <c r="F31" s="419">
        <v>0</v>
      </c>
    </row>
    <row r="32" spans="1:6" ht="15" customHeight="1" x14ac:dyDescent="0.35">
      <c r="A32" s="299">
        <v>45291</v>
      </c>
      <c r="B32" s="267" t="s">
        <v>295</v>
      </c>
      <c r="C32" s="267" t="s">
        <v>813</v>
      </c>
      <c r="D32" s="419" t="s">
        <v>329</v>
      </c>
      <c r="E32" s="419">
        <v>0.12759999999999999</v>
      </c>
      <c r="F32" s="419">
        <v>0</v>
      </c>
    </row>
    <row r="33" spans="1:6" ht="15" customHeight="1" x14ac:dyDescent="0.35">
      <c r="A33" s="299">
        <v>45291</v>
      </c>
      <c r="B33" s="267" t="s">
        <v>295</v>
      </c>
      <c r="C33" s="267" t="s">
        <v>813</v>
      </c>
      <c r="D33" s="419" t="s">
        <v>672</v>
      </c>
      <c r="E33" s="419">
        <v>2.3999999999999998E-3</v>
      </c>
      <c r="F33" s="419">
        <v>0</v>
      </c>
    </row>
    <row r="34" spans="1:6" ht="15" customHeight="1" x14ac:dyDescent="0.35">
      <c r="A34" s="299">
        <v>45291</v>
      </c>
      <c r="B34" s="267" t="s">
        <v>295</v>
      </c>
      <c r="C34" s="267" t="s">
        <v>813</v>
      </c>
      <c r="D34" s="419" t="s">
        <v>1085</v>
      </c>
      <c r="E34" s="419">
        <v>2.8E-3</v>
      </c>
      <c r="F34" s="419">
        <v>0</v>
      </c>
    </row>
    <row r="35" spans="1:6" ht="15" customHeight="1" x14ac:dyDescent="0.35">
      <c r="A35" s="299">
        <v>45291</v>
      </c>
      <c r="B35" s="267" t="s">
        <v>295</v>
      </c>
      <c r="C35" s="267" t="s">
        <v>813</v>
      </c>
      <c r="D35" s="419" t="s">
        <v>1089</v>
      </c>
      <c r="E35" s="419">
        <v>5.0000000000000001E-4</v>
      </c>
      <c r="F35" s="419">
        <v>0</v>
      </c>
    </row>
  </sheetData>
  <autoFilter ref="A1:F3" xr:uid="{90CC2132-2F78-4D8A-819B-F3D5499C6EFB}"/>
  <sortState xmlns:xlrd2="http://schemas.microsoft.com/office/spreadsheetml/2017/richdata2" ref="A1:F3">
    <sortCondition descending="1" ref="A1"/>
  </sortState>
  <phoneticPr fontId="1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H115"/>
  <sheetViews>
    <sheetView zoomScale="120" zoomScaleNormal="120" workbookViewId="0">
      <pane ySplit="1" topLeftCell="A99" activePane="bottomLeft" state="frozen"/>
      <selection pane="bottomLeft" activeCell="B1" sqref="B1"/>
    </sheetView>
  </sheetViews>
  <sheetFormatPr defaultRowHeight="15" customHeight="1" x14ac:dyDescent="0.35"/>
  <cols>
    <col min="1" max="1" width="13.453125" style="7" bestFit="1" customWidth="1"/>
    <col min="2" max="2" width="14" bestFit="1" customWidth="1"/>
    <col min="3" max="3" width="22.6328125" bestFit="1" customWidth="1"/>
    <col min="4" max="4" width="13.453125" bestFit="1" customWidth="1"/>
    <col min="5" max="5" width="11.08984375" bestFit="1" customWidth="1"/>
    <col min="6" max="6" width="17" style="8" bestFit="1" customWidth="1"/>
    <col min="7" max="7" width="11.90625" style="8" bestFit="1" customWidth="1"/>
    <col min="8" max="161" width="10.6328125" customWidth="1"/>
  </cols>
  <sheetData>
    <row r="1" spans="1:8" s="25" customFormat="1" ht="15" customHeight="1" x14ac:dyDescent="0.35">
      <c r="A1" s="299" t="s">
        <v>0</v>
      </c>
      <c r="B1" s="267" t="s">
        <v>2</v>
      </c>
      <c r="C1" s="267" t="s">
        <v>3</v>
      </c>
      <c r="D1" s="267" t="s">
        <v>5</v>
      </c>
      <c r="E1" s="267" t="s">
        <v>4</v>
      </c>
      <c r="F1" s="188" t="s">
        <v>545</v>
      </c>
      <c r="G1" s="188" t="s">
        <v>546</v>
      </c>
    </row>
    <row r="2" spans="1:8" ht="15" customHeight="1" x14ac:dyDescent="0.35">
      <c r="A2" s="299">
        <v>43646</v>
      </c>
      <c r="B2" s="267" t="s">
        <v>295</v>
      </c>
      <c r="C2" s="267" t="s">
        <v>813</v>
      </c>
      <c r="D2" s="267" t="s">
        <v>330</v>
      </c>
      <c r="E2" s="267" t="s">
        <v>871</v>
      </c>
      <c r="F2" s="416" t="s">
        <v>718</v>
      </c>
      <c r="G2" s="416" t="s">
        <v>718</v>
      </c>
      <c r="H2" s="18"/>
    </row>
    <row r="3" spans="1:8" ht="15" customHeight="1" x14ac:dyDescent="0.35">
      <c r="A3" s="299">
        <v>43646</v>
      </c>
      <c r="B3" s="267" t="s">
        <v>295</v>
      </c>
      <c r="C3" s="267" t="s">
        <v>813</v>
      </c>
      <c r="D3" s="267" t="s">
        <v>331</v>
      </c>
      <c r="E3" s="267" t="s">
        <v>871</v>
      </c>
      <c r="F3" s="416" t="s">
        <v>718</v>
      </c>
      <c r="G3" s="416" t="s">
        <v>718</v>
      </c>
    </row>
    <row r="4" spans="1:8" ht="15" customHeight="1" x14ac:dyDescent="0.35">
      <c r="A4" s="299">
        <v>43646</v>
      </c>
      <c r="B4" s="267" t="s">
        <v>295</v>
      </c>
      <c r="C4" s="267" t="s">
        <v>813</v>
      </c>
      <c r="D4" s="267" t="s">
        <v>332</v>
      </c>
      <c r="E4" s="267" t="s">
        <v>871</v>
      </c>
      <c r="F4" s="416" t="s">
        <v>718</v>
      </c>
      <c r="G4" s="416" t="s">
        <v>718</v>
      </c>
    </row>
    <row r="5" spans="1:8" ht="15" customHeight="1" x14ac:dyDescent="0.35">
      <c r="A5" s="299">
        <v>43646</v>
      </c>
      <c r="B5" s="267" t="s">
        <v>295</v>
      </c>
      <c r="C5" s="267" t="s">
        <v>813</v>
      </c>
      <c r="D5" s="267" t="s">
        <v>333</v>
      </c>
      <c r="E5" s="267" t="s">
        <v>871</v>
      </c>
      <c r="F5" s="427" t="s">
        <v>718</v>
      </c>
      <c r="G5" s="427" t="s">
        <v>718</v>
      </c>
    </row>
    <row r="6" spans="1:8" ht="15" customHeight="1" x14ac:dyDescent="0.35">
      <c r="A6" s="299">
        <v>43646</v>
      </c>
      <c r="B6" s="267" t="s">
        <v>295</v>
      </c>
      <c r="C6" s="267" t="s">
        <v>813</v>
      </c>
      <c r="D6" s="267" t="s">
        <v>334</v>
      </c>
      <c r="E6" s="267" t="s">
        <v>871</v>
      </c>
      <c r="F6" s="416" t="s">
        <v>718</v>
      </c>
      <c r="G6" s="416" t="s">
        <v>718</v>
      </c>
    </row>
    <row r="7" spans="1:8" ht="15" customHeight="1" x14ac:dyDescent="0.35">
      <c r="A7" s="299">
        <v>43646</v>
      </c>
      <c r="B7" s="267" t="s">
        <v>295</v>
      </c>
      <c r="C7" s="267" t="s">
        <v>813</v>
      </c>
      <c r="D7" s="267" t="s">
        <v>335</v>
      </c>
      <c r="E7" s="267" t="s">
        <v>871</v>
      </c>
      <c r="F7" s="416" t="s">
        <v>718</v>
      </c>
      <c r="G7" s="416" t="s">
        <v>718</v>
      </c>
    </row>
    <row r="8" spans="1:8" ht="15" customHeight="1" x14ac:dyDescent="0.35">
      <c r="A8" s="299">
        <v>43738</v>
      </c>
      <c r="B8" s="267" t="s">
        <v>295</v>
      </c>
      <c r="C8" s="267" t="s">
        <v>813</v>
      </c>
      <c r="D8" s="267" t="s">
        <v>330</v>
      </c>
      <c r="E8" s="267" t="s">
        <v>871</v>
      </c>
      <c r="F8" s="416" t="s">
        <v>718</v>
      </c>
      <c r="G8" s="416" t="s">
        <v>718</v>
      </c>
    </row>
    <row r="9" spans="1:8" ht="15" customHeight="1" x14ac:dyDescent="0.35">
      <c r="A9" s="299">
        <v>43738</v>
      </c>
      <c r="B9" s="267" t="s">
        <v>295</v>
      </c>
      <c r="C9" s="267" t="s">
        <v>813</v>
      </c>
      <c r="D9" s="267" t="s">
        <v>331</v>
      </c>
      <c r="E9" s="267" t="s">
        <v>871</v>
      </c>
      <c r="F9" s="416" t="s">
        <v>718</v>
      </c>
      <c r="G9" s="416" t="s">
        <v>718</v>
      </c>
    </row>
    <row r="10" spans="1:8" ht="15" customHeight="1" x14ac:dyDescent="0.35">
      <c r="A10" s="299">
        <v>43738</v>
      </c>
      <c r="B10" s="267" t="s">
        <v>295</v>
      </c>
      <c r="C10" s="267" t="s">
        <v>813</v>
      </c>
      <c r="D10" s="267" t="s">
        <v>332</v>
      </c>
      <c r="E10" s="267" t="s">
        <v>871</v>
      </c>
      <c r="F10" s="416" t="s">
        <v>718</v>
      </c>
      <c r="G10" s="416" t="s">
        <v>718</v>
      </c>
    </row>
    <row r="11" spans="1:8" ht="15" customHeight="1" x14ac:dyDescent="0.35">
      <c r="A11" s="299">
        <v>43738</v>
      </c>
      <c r="B11" s="267" t="s">
        <v>295</v>
      </c>
      <c r="C11" s="267" t="s">
        <v>813</v>
      </c>
      <c r="D11" s="267" t="s">
        <v>333</v>
      </c>
      <c r="E11" s="267" t="s">
        <v>871</v>
      </c>
      <c r="F11" s="427" t="s">
        <v>718</v>
      </c>
      <c r="G11" s="427" t="s">
        <v>718</v>
      </c>
    </row>
    <row r="12" spans="1:8" ht="15" customHeight="1" x14ac:dyDescent="0.35">
      <c r="A12" s="299">
        <v>43738</v>
      </c>
      <c r="B12" s="267" t="s">
        <v>295</v>
      </c>
      <c r="C12" s="267" t="s">
        <v>813</v>
      </c>
      <c r="D12" s="267" t="s">
        <v>334</v>
      </c>
      <c r="E12" s="267" t="s">
        <v>871</v>
      </c>
      <c r="F12" s="416" t="s">
        <v>718</v>
      </c>
      <c r="G12" s="416" t="s">
        <v>718</v>
      </c>
    </row>
    <row r="13" spans="1:8" ht="15" customHeight="1" x14ac:dyDescent="0.35">
      <c r="A13" s="299">
        <v>43738</v>
      </c>
      <c r="B13" s="267" t="s">
        <v>295</v>
      </c>
      <c r="C13" s="267" t="s">
        <v>813</v>
      </c>
      <c r="D13" s="267" t="s">
        <v>335</v>
      </c>
      <c r="E13" s="267" t="s">
        <v>871</v>
      </c>
      <c r="F13" s="416" t="s">
        <v>718</v>
      </c>
      <c r="G13" s="416" t="s">
        <v>718</v>
      </c>
    </row>
    <row r="14" spans="1:8" ht="15" customHeight="1" x14ac:dyDescent="0.35">
      <c r="A14" s="299">
        <v>43830</v>
      </c>
      <c r="B14" s="267" t="s">
        <v>295</v>
      </c>
      <c r="C14" s="267" t="s">
        <v>813</v>
      </c>
      <c r="D14" s="267" t="s">
        <v>330</v>
      </c>
      <c r="E14" s="267" t="s">
        <v>871</v>
      </c>
      <c r="F14" s="416" t="s">
        <v>718</v>
      </c>
      <c r="G14" s="416" t="s">
        <v>718</v>
      </c>
      <c r="H14" s="18"/>
    </row>
    <row r="15" spans="1:8" ht="15" customHeight="1" x14ac:dyDescent="0.35">
      <c r="A15" s="299">
        <v>43830</v>
      </c>
      <c r="B15" s="267" t="s">
        <v>295</v>
      </c>
      <c r="C15" s="267" t="s">
        <v>813</v>
      </c>
      <c r="D15" s="267" t="s">
        <v>331</v>
      </c>
      <c r="E15" s="267" t="s">
        <v>871</v>
      </c>
      <c r="F15" s="416" t="s">
        <v>718</v>
      </c>
      <c r="G15" s="416" t="s">
        <v>718</v>
      </c>
      <c r="H15" s="18"/>
    </row>
    <row r="16" spans="1:8" ht="15" customHeight="1" x14ac:dyDescent="0.35">
      <c r="A16" s="299">
        <v>43830</v>
      </c>
      <c r="B16" s="267" t="s">
        <v>295</v>
      </c>
      <c r="C16" s="267" t="s">
        <v>813</v>
      </c>
      <c r="D16" s="267" t="s">
        <v>332</v>
      </c>
      <c r="E16" s="267" t="s">
        <v>871</v>
      </c>
      <c r="F16" s="416" t="s">
        <v>718</v>
      </c>
      <c r="G16" s="416" t="s">
        <v>718</v>
      </c>
      <c r="H16" s="18"/>
    </row>
    <row r="17" spans="1:8" ht="15" customHeight="1" x14ac:dyDescent="0.35">
      <c r="A17" s="299">
        <v>43830</v>
      </c>
      <c r="B17" s="267" t="s">
        <v>295</v>
      </c>
      <c r="C17" s="267" t="s">
        <v>813</v>
      </c>
      <c r="D17" s="267" t="s">
        <v>333</v>
      </c>
      <c r="E17" s="267" t="s">
        <v>871</v>
      </c>
      <c r="F17" s="427" t="s">
        <v>718</v>
      </c>
      <c r="G17" s="427" t="s">
        <v>718</v>
      </c>
      <c r="H17" s="18"/>
    </row>
    <row r="18" spans="1:8" ht="15" customHeight="1" x14ac:dyDescent="0.35">
      <c r="A18" s="299">
        <v>43830</v>
      </c>
      <c r="B18" s="267" t="s">
        <v>295</v>
      </c>
      <c r="C18" s="267" t="s">
        <v>813</v>
      </c>
      <c r="D18" s="267" t="s">
        <v>334</v>
      </c>
      <c r="E18" s="267" t="s">
        <v>871</v>
      </c>
      <c r="F18" s="416" t="s">
        <v>718</v>
      </c>
      <c r="G18" s="416" t="s">
        <v>718</v>
      </c>
    </row>
    <row r="19" spans="1:8" ht="15" customHeight="1" x14ac:dyDescent="0.35">
      <c r="A19" s="299">
        <v>43830</v>
      </c>
      <c r="B19" s="267" t="s">
        <v>295</v>
      </c>
      <c r="C19" s="267" t="s">
        <v>813</v>
      </c>
      <c r="D19" s="267" t="s">
        <v>335</v>
      </c>
      <c r="E19" s="267" t="s">
        <v>871</v>
      </c>
      <c r="F19" s="416" t="s">
        <v>718</v>
      </c>
      <c r="G19" s="416" t="s">
        <v>718</v>
      </c>
    </row>
    <row r="20" spans="1:8" ht="15" customHeight="1" x14ac:dyDescent="0.35">
      <c r="A20" s="299">
        <v>43921</v>
      </c>
      <c r="B20" s="267" t="s">
        <v>295</v>
      </c>
      <c r="C20" s="267" t="s">
        <v>813</v>
      </c>
      <c r="D20" s="267" t="s">
        <v>330</v>
      </c>
      <c r="E20" s="267" t="s">
        <v>871</v>
      </c>
      <c r="F20" s="416" t="s">
        <v>718</v>
      </c>
      <c r="G20" s="416" t="s">
        <v>718</v>
      </c>
      <c r="H20" s="18"/>
    </row>
    <row r="21" spans="1:8" ht="15" customHeight="1" x14ac:dyDescent="0.35">
      <c r="A21" s="299">
        <v>43921</v>
      </c>
      <c r="B21" s="267" t="s">
        <v>295</v>
      </c>
      <c r="C21" s="267" t="s">
        <v>813</v>
      </c>
      <c r="D21" s="267" t="s">
        <v>331</v>
      </c>
      <c r="E21" s="267" t="s">
        <v>871</v>
      </c>
      <c r="F21" s="416" t="s">
        <v>718</v>
      </c>
      <c r="G21" s="416" t="s">
        <v>718</v>
      </c>
      <c r="H21" s="18"/>
    </row>
    <row r="22" spans="1:8" ht="15" customHeight="1" x14ac:dyDescent="0.35">
      <c r="A22" s="299">
        <v>43921</v>
      </c>
      <c r="B22" s="267" t="s">
        <v>295</v>
      </c>
      <c r="C22" s="267" t="s">
        <v>813</v>
      </c>
      <c r="D22" s="267" t="s">
        <v>332</v>
      </c>
      <c r="E22" s="267" t="s">
        <v>871</v>
      </c>
      <c r="F22" s="416" t="s">
        <v>718</v>
      </c>
      <c r="G22" s="416" t="s">
        <v>718</v>
      </c>
      <c r="H22" s="18"/>
    </row>
    <row r="23" spans="1:8" ht="15" customHeight="1" x14ac:dyDescent="0.35">
      <c r="A23" s="299">
        <v>43921</v>
      </c>
      <c r="B23" s="267" t="s">
        <v>295</v>
      </c>
      <c r="C23" s="267" t="s">
        <v>813</v>
      </c>
      <c r="D23" s="267" t="s">
        <v>333</v>
      </c>
      <c r="E23" s="267" t="s">
        <v>871</v>
      </c>
      <c r="F23" s="427" t="s">
        <v>718</v>
      </c>
      <c r="G23" s="427" t="s">
        <v>718</v>
      </c>
    </row>
    <row r="24" spans="1:8" ht="15" customHeight="1" x14ac:dyDescent="0.35">
      <c r="A24" s="299">
        <v>43921</v>
      </c>
      <c r="B24" s="267" t="s">
        <v>295</v>
      </c>
      <c r="C24" s="267" t="s">
        <v>813</v>
      </c>
      <c r="D24" s="267" t="s">
        <v>334</v>
      </c>
      <c r="E24" s="267" t="s">
        <v>871</v>
      </c>
      <c r="F24" s="416" t="s">
        <v>718</v>
      </c>
      <c r="G24" s="416" t="s">
        <v>718</v>
      </c>
    </row>
    <row r="25" spans="1:8" ht="15" customHeight="1" x14ac:dyDescent="0.35">
      <c r="A25" s="299">
        <v>43921</v>
      </c>
      <c r="B25" s="267" t="s">
        <v>295</v>
      </c>
      <c r="C25" s="267" t="s">
        <v>813</v>
      </c>
      <c r="D25" s="267" t="s">
        <v>335</v>
      </c>
      <c r="E25" s="267" t="s">
        <v>871</v>
      </c>
      <c r="F25" s="416" t="s">
        <v>718</v>
      </c>
      <c r="G25" s="416" t="s">
        <v>718</v>
      </c>
    </row>
    <row r="26" spans="1:8" ht="15" customHeight="1" x14ac:dyDescent="0.35">
      <c r="A26" s="299">
        <v>44012</v>
      </c>
      <c r="B26" s="267" t="s">
        <v>295</v>
      </c>
      <c r="C26" s="267" t="s">
        <v>813</v>
      </c>
      <c r="D26" s="267" t="s">
        <v>330</v>
      </c>
      <c r="E26" s="267" t="s">
        <v>871</v>
      </c>
      <c r="F26" s="416" t="s">
        <v>718</v>
      </c>
      <c r="G26" s="416" t="s">
        <v>718</v>
      </c>
      <c r="H26" s="18"/>
    </row>
    <row r="27" spans="1:8" ht="15" customHeight="1" x14ac:dyDescent="0.35">
      <c r="A27" s="299">
        <v>44012</v>
      </c>
      <c r="B27" s="267" t="s">
        <v>295</v>
      </c>
      <c r="C27" s="267" t="s">
        <v>813</v>
      </c>
      <c r="D27" s="267" t="s">
        <v>331</v>
      </c>
      <c r="E27" s="267" t="s">
        <v>871</v>
      </c>
      <c r="F27" s="416" t="s">
        <v>718</v>
      </c>
      <c r="G27" s="416" t="s">
        <v>718</v>
      </c>
      <c r="H27" s="18"/>
    </row>
    <row r="28" spans="1:8" ht="15" customHeight="1" x14ac:dyDescent="0.35">
      <c r="A28" s="299">
        <v>44012</v>
      </c>
      <c r="B28" s="267" t="s">
        <v>295</v>
      </c>
      <c r="C28" s="267" t="s">
        <v>813</v>
      </c>
      <c r="D28" s="267" t="s">
        <v>332</v>
      </c>
      <c r="E28" s="267" t="s">
        <v>871</v>
      </c>
      <c r="F28" s="416" t="s">
        <v>718</v>
      </c>
      <c r="G28" s="416" t="s">
        <v>718</v>
      </c>
      <c r="H28" s="18"/>
    </row>
    <row r="29" spans="1:8" ht="15" customHeight="1" x14ac:dyDescent="0.35">
      <c r="A29" s="299">
        <v>44012</v>
      </c>
      <c r="B29" s="267" t="s">
        <v>295</v>
      </c>
      <c r="C29" s="267" t="s">
        <v>813</v>
      </c>
      <c r="D29" s="267" t="s">
        <v>333</v>
      </c>
      <c r="E29" s="267" t="s">
        <v>871</v>
      </c>
      <c r="F29" s="427" t="s">
        <v>718</v>
      </c>
      <c r="G29" s="427" t="s">
        <v>718</v>
      </c>
      <c r="H29" s="18"/>
    </row>
    <row r="30" spans="1:8" ht="15" customHeight="1" x14ac:dyDescent="0.35">
      <c r="A30" s="299">
        <v>44012</v>
      </c>
      <c r="B30" s="267" t="s">
        <v>295</v>
      </c>
      <c r="C30" s="267" t="s">
        <v>813</v>
      </c>
      <c r="D30" s="267" t="s">
        <v>334</v>
      </c>
      <c r="E30" s="267" t="s">
        <v>871</v>
      </c>
      <c r="F30" s="416" t="s">
        <v>718</v>
      </c>
      <c r="G30" s="416" t="s">
        <v>718</v>
      </c>
    </row>
    <row r="31" spans="1:8" ht="15" customHeight="1" x14ac:dyDescent="0.35">
      <c r="A31" s="299">
        <v>44012</v>
      </c>
      <c r="B31" s="267" t="s">
        <v>295</v>
      </c>
      <c r="C31" s="267" t="s">
        <v>813</v>
      </c>
      <c r="D31" s="267" t="s">
        <v>335</v>
      </c>
      <c r="E31" s="267" t="s">
        <v>871</v>
      </c>
      <c r="F31" s="416" t="s">
        <v>718</v>
      </c>
      <c r="G31" s="416" t="s">
        <v>718</v>
      </c>
    </row>
    <row r="32" spans="1:8" ht="15" customHeight="1" x14ac:dyDescent="0.35">
      <c r="A32" s="299">
        <v>44104</v>
      </c>
      <c r="B32" s="267" t="s">
        <v>295</v>
      </c>
      <c r="C32" s="267" t="s">
        <v>813</v>
      </c>
      <c r="D32" s="267" t="s">
        <v>330</v>
      </c>
      <c r="E32" s="267" t="s">
        <v>871</v>
      </c>
      <c r="F32" s="416" t="s">
        <v>718</v>
      </c>
      <c r="G32" s="416" t="s">
        <v>718</v>
      </c>
      <c r="H32" s="18"/>
    </row>
    <row r="33" spans="1:8" ht="15" customHeight="1" x14ac:dyDescent="0.35">
      <c r="A33" s="299">
        <v>44104</v>
      </c>
      <c r="B33" s="267" t="s">
        <v>295</v>
      </c>
      <c r="C33" s="267" t="s">
        <v>813</v>
      </c>
      <c r="D33" s="267" t="s">
        <v>331</v>
      </c>
      <c r="E33" s="267" t="s">
        <v>871</v>
      </c>
      <c r="F33" s="416" t="s">
        <v>718</v>
      </c>
      <c r="G33" s="416" t="s">
        <v>718</v>
      </c>
      <c r="H33" s="18"/>
    </row>
    <row r="34" spans="1:8" ht="15" customHeight="1" x14ac:dyDescent="0.35">
      <c r="A34" s="299">
        <v>44104</v>
      </c>
      <c r="B34" s="267" t="s">
        <v>295</v>
      </c>
      <c r="C34" s="267" t="s">
        <v>813</v>
      </c>
      <c r="D34" s="267" t="s">
        <v>332</v>
      </c>
      <c r="E34" s="267" t="s">
        <v>871</v>
      </c>
      <c r="F34" s="416" t="s">
        <v>718</v>
      </c>
      <c r="G34" s="416" t="s">
        <v>718</v>
      </c>
      <c r="H34" s="18"/>
    </row>
    <row r="35" spans="1:8" ht="15" customHeight="1" x14ac:dyDescent="0.35">
      <c r="A35" s="299">
        <v>44104</v>
      </c>
      <c r="B35" s="267" t="s">
        <v>295</v>
      </c>
      <c r="C35" s="267" t="s">
        <v>813</v>
      </c>
      <c r="D35" s="267" t="s">
        <v>333</v>
      </c>
      <c r="E35" s="267" t="s">
        <v>871</v>
      </c>
      <c r="F35" s="427" t="s">
        <v>718</v>
      </c>
      <c r="G35" s="427" t="s">
        <v>718</v>
      </c>
      <c r="H35" s="18"/>
    </row>
    <row r="36" spans="1:8" ht="15" customHeight="1" x14ac:dyDescent="0.35">
      <c r="A36" s="299">
        <v>44104</v>
      </c>
      <c r="B36" s="267" t="s">
        <v>295</v>
      </c>
      <c r="C36" s="267" t="s">
        <v>813</v>
      </c>
      <c r="D36" s="267" t="s">
        <v>334</v>
      </c>
      <c r="E36" s="267" t="s">
        <v>871</v>
      </c>
      <c r="F36" s="416" t="s">
        <v>718</v>
      </c>
      <c r="G36" s="416" t="s">
        <v>718</v>
      </c>
    </row>
    <row r="37" spans="1:8" ht="15" customHeight="1" x14ac:dyDescent="0.35">
      <c r="A37" s="299">
        <v>44104</v>
      </c>
      <c r="B37" s="267" t="s">
        <v>295</v>
      </c>
      <c r="C37" s="267" t="s">
        <v>813</v>
      </c>
      <c r="D37" s="267" t="s">
        <v>335</v>
      </c>
      <c r="E37" s="267" t="s">
        <v>871</v>
      </c>
      <c r="F37" s="416" t="s">
        <v>718</v>
      </c>
      <c r="G37" s="416" t="s">
        <v>718</v>
      </c>
    </row>
    <row r="38" spans="1:8" ht="15" customHeight="1" x14ac:dyDescent="0.35">
      <c r="A38" s="299">
        <v>44196</v>
      </c>
      <c r="B38" s="267" t="s">
        <v>295</v>
      </c>
      <c r="C38" s="267" t="s">
        <v>813</v>
      </c>
      <c r="D38" s="267" t="s">
        <v>330</v>
      </c>
      <c r="E38" s="267" t="s">
        <v>871</v>
      </c>
      <c r="F38" s="416" t="s">
        <v>718</v>
      </c>
      <c r="G38" s="416" t="s">
        <v>718</v>
      </c>
      <c r="H38" s="18"/>
    </row>
    <row r="39" spans="1:8" ht="15" customHeight="1" x14ac:dyDescent="0.35">
      <c r="A39" s="299">
        <v>44196</v>
      </c>
      <c r="B39" s="267" t="s">
        <v>295</v>
      </c>
      <c r="C39" s="267" t="s">
        <v>813</v>
      </c>
      <c r="D39" s="267" t="s">
        <v>331</v>
      </c>
      <c r="E39" s="267" t="s">
        <v>871</v>
      </c>
      <c r="F39" s="416" t="s">
        <v>718</v>
      </c>
      <c r="G39" s="416" t="s">
        <v>718</v>
      </c>
      <c r="H39" s="18"/>
    </row>
    <row r="40" spans="1:8" ht="15" customHeight="1" x14ac:dyDescent="0.35">
      <c r="A40" s="299">
        <v>44196</v>
      </c>
      <c r="B40" s="267" t="s">
        <v>295</v>
      </c>
      <c r="C40" s="267" t="s">
        <v>813</v>
      </c>
      <c r="D40" s="267" t="s">
        <v>332</v>
      </c>
      <c r="E40" s="267" t="s">
        <v>871</v>
      </c>
      <c r="F40" s="416" t="s">
        <v>718</v>
      </c>
      <c r="G40" s="416" t="s">
        <v>718</v>
      </c>
      <c r="H40" s="18"/>
    </row>
    <row r="41" spans="1:8" ht="15" customHeight="1" x14ac:dyDescent="0.35">
      <c r="A41" s="299">
        <v>44196</v>
      </c>
      <c r="B41" s="267" t="s">
        <v>295</v>
      </c>
      <c r="C41" s="267" t="s">
        <v>813</v>
      </c>
      <c r="D41" s="267" t="s">
        <v>333</v>
      </c>
      <c r="E41" s="267" t="s">
        <v>871</v>
      </c>
      <c r="F41" s="427" t="s">
        <v>718</v>
      </c>
      <c r="G41" s="427" t="s">
        <v>718</v>
      </c>
      <c r="H41" s="18"/>
    </row>
    <row r="42" spans="1:8" ht="15" customHeight="1" x14ac:dyDescent="0.35">
      <c r="A42" s="299">
        <v>44196</v>
      </c>
      <c r="B42" s="267" t="s">
        <v>295</v>
      </c>
      <c r="C42" s="267" t="s">
        <v>813</v>
      </c>
      <c r="D42" s="267" t="s">
        <v>334</v>
      </c>
      <c r="E42" s="267" t="s">
        <v>871</v>
      </c>
      <c r="F42" s="416" t="s">
        <v>718</v>
      </c>
      <c r="G42" s="416" t="s">
        <v>718</v>
      </c>
    </row>
    <row r="43" spans="1:8" ht="15" customHeight="1" x14ac:dyDescent="0.35">
      <c r="A43" s="299">
        <v>44196</v>
      </c>
      <c r="B43" s="267" t="s">
        <v>295</v>
      </c>
      <c r="C43" s="267" t="s">
        <v>813</v>
      </c>
      <c r="D43" s="267" t="s">
        <v>335</v>
      </c>
      <c r="E43" s="267" t="s">
        <v>871</v>
      </c>
      <c r="F43" s="416" t="s">
        <v>718</v>
      </c>
      <c r="G43" s="416" t="s">
        <v>718</v>
      </c>
    </row>
    <row r="44" spans="1:8" ht="15" customHeight="1" x14ac:dyDescent="0.35">
      <c r="A44" s="299">
        <v>44286</v>
      </c>
      <c r="B44" s="267" t="s">
        <v>295</v>
      </c>
      <c r="C44" s="267" t="s">
        <v>813</v>
      </c>
      <c r="D44" s="267" t="s">
        <v>330</v>
      </c>
      <c r="E44" s="267" t="s">
        <v>871</v>
      </c>
      <c r="F44" s="416" t="s">
        <v>718</v>
      </c>
      <c r="G44" s="416" t="s">
        <v>718</v>
      </c>
      <c r="H44" s="18"/>
    </row>
    <row r="45" spans="1:8" ht="15" customHeight="1" x14ac:dyDescent="0.35">
      <c r="A45" s="299">
        <v>44286</v>
      </c>
      <c r="B45" s="267" t="s">
        <v>295</v>
      </c>
      <c r="C45" s="267" t="s">
        <v>813</v>
      </c>
      <c r="D45" s="267" t="s">
        <v>331</v>
      </c>
      <c r="E45" s="267" t="s">
        <v>871</v>
      </c>
      <c r="F45" s="416" t="s">
        <v>718</v>
      </c>
      <c r="G45" s="416" t="s">
        <v>718</v>
      </c>
      <c r="H45" s="18"/>
    </row>
    <row r="46" spans="1:8" ht="15" customHeight="1" x14ac:dyDescent="0.35">
      <c r="A46" s="299">
        <v>44286</v>
      </c>
      <c r="B46" s="267" t="s">
        <v>295</v>
      </c>
      <c r="C46" s="267" t="s">
        <v>813</v>
      </c>
      <c r="D46" s="267" t="s">
        <v>332</v>
      </c>
      <c r="E46" s="267" t="s">
        <v>871</v>
      </c>
      <c r="F46" s="416" t="s">
        <v>718</v>
      </c>
      <c r="G46" s="416" t="s">
        <v>718</v>
      </c>
      <c r="H46" s="18"/>
    </row>
    <row r="47" spans="1:8" ht="15" customHeight="1" x14ac:dyDescent="0.35">
      <c r="A47" s="299">
        <v>44286</v>
      </c>
      <c r="B47" s="267" t="s">
        <v>295</v>
      </c>
      <c r="C47" s="267" t="s">
        <v>813</v>
      </c>
      <c r="D47" s="267" t="s">
        <v>333</v>
      </c>
      <c r="E47" s="267" t="s">
        <v>871</v>
      </c>
      <c r="F47" s="427" t="s">
        <v>718</v>
      </c>
      <c r="G47" s="427" t="s">
        <v>718</v>
      </c>
      <c r="H47" s="18"/>
    </row>
    <row r="48" spans="1:8" ht="15" customHeight="1" x14ac:dyDescent="0.35">
      <c r="A48" s="299">
        <v>44286</v>
      </c>
      <c r="B48" s="267" t="s">
        <v>295</v>
      </c>
      <c r="C48" s="267" t="s">
        <v>813</v>
      </c>
      <c r="D48" s="267" t="s">
        <v>334</v>
      </c>
      <c r="E48" s="267" t="s">
        <v>871</v>
      </c>
      <c r="F48" s="416" t="s">
        <v>718</v>
      </c>
      <c r="G48" s="416" t="s">
        <v>718</v>
      </c>
    </row>
    <row r="49" spans="1:8" ht="15" customHeight="1" x14ac:dyDescent="0.35">
      <c r="A49" s="299">
        <v>44286</v>
      </c>
      <c r="B49" s="267" t="s">
        <v>295</v>
      </c>
      <c r="C49" s="267" t="s">
        <v>813</v>
      </c>
      <c r="D49" s="267" t="s">
        <v>335</v>
      </c>
      <c r="E49" s="267" t="s">
        <v>871</v>
      </c>
      <c r="F49" s="416" t="s">
        <v>718</v>
      </c>
      <c r="G49" s="416" t="s">
        <v>718</v>
      </c>
    </row>
    <row r="50" spans="1:8" ht="15" customHeight="1" x14ac:dyDescent="0.35">
      <c r="A50" s="299">
        <v>44377</v>
      </c>
      <c r="B50" s="267" t="s">
        <v>295</v>
      </c>
      <c r="C50" s="267" t="s">
        <v>813</v>
      </c>
      <c r="D50" s="267" t="s">
        <v>330</v>
      </c>
      <c r="E50" s="267" t="s">
        <v>871</v>
      </c>
      <c r="F50" s="416" t="s">
        <v>718</v>
      </c>
      <c r="G50" s="416" t="s">
        <v>718</v>
      </c>
      <c r="H50" s="18"/>
    </row>
    <row r="51" spans="1:8" ht="15" customHeight="1" x14ac:dyDescent="0.35">
      <c r="A51" s="299">
        <v>44377</v>
      </c>
      <c r="B51" s="267" t="s">
        <v>295</v>
      </c>
      <c r="C51" s="267" t="s">
        <v>813</v>
      </c>
      <c r="D51" s="267" t="s">
        <v>331</v>
      </c>
      <c r="E51" s="267" t="s">
        <v>871</v>
      </c>
      <c r="F51" s="416" t="s">
        <v>718</v>
      </c>
      <c r="G51" s="416" t="s">
        <v>718</v>
      </c>
      <c r="H51" s="18"/>
    </row>
    <row r="52" spans="1:8" ht="15" customHeight="1" x14ac:dyDescent="0.35">
      <c r="A52" s="299">
        <v>44377</v>
      </c>
      <c r="B52" s="267" t="s">
        <v>295</v>
      </c>
      <c r="C52" s="267" t="s">
        <v>813</v>
      </c>
      <c r="D52" s="267" t="s">
        <v>332</v>
      </c>
      <c r="E52" s="267" t="s">
        <v>871</v>
      </c>
      <c r="F52" s="416" t="s">
        <v>718</v>
      </c>
      <c r="G52" s="416" t="s">
        <v>718</v>
      </c>
      <c r="H52" s="18"/>
    </row>
    <row r="53" spans="1:8" ht="15" customHeight="1" x14ac:dyDescent="0.35">
      <c r="A53" s="299">
        <v>44377</v>
      </c>
      <c r="B53" s="267" t="s">
        <v>295</v>
      </c>
      <c r="C53" s="267" t="s">
        <v>813</v>
      </c>
      <c r="D53" s="267" t="s">
        <v>333</v>
      </c>
      <c r="E53" s="267" t="s">
        <v>871</v>
      </c>
      <c r="F53" s="427" t="s">
        <v>718</v>
      </c>
      <c r="G53" s="427" t="s">
        <v>718</v>
      </c>
      <c r="H53" s="18"/>
    </row>
    <row r="54" spans="1:8" ht="15" customHeight="1" x14ac:dyDescent="0.35">
      <c r="A54" s="299">
        <v>44377</v>
      </c>
      <c r="B54" s="267" t="s">
        <v>295</v>
      </c>
      <c r="C54" s="267" t="s">
        <v>813</v>
      </c>
      <c r="D54" s="267" t="s">
        <v>334</v>
      </c>
      <c r="E54" s="267" t="s">
        <v>871</v>
      </c>
      <c r="F54" s="416" t="s">
        <v>718</v>
      </c>
      <c r="G54" s="416" t="s">
        <v>718</v>
      </c>
    </row>
    <row r="55" spans="1:8" ht="15" customHeight="1" x14ac:dyDescent="0.35">
      <c r="A55" s="299">
        <v>44377</v>
      </c>
      <c r="B55" s="267" t="s">
        <v>295</v>
      </c>
      <c r="C55" s="267" t="s">
        <v>813</v>
      </c>
      <c r="D55" s="267" t="s">
        <v>335</v>
      </c>
      <c r="E55" s="267" t="s">
        <v>871</v>
      </c>
      <c r="F55" s="416" t="s">
        <v>718</v>
      </c>
      <c r="G55" s="416" t="s">
        <v>718</v>
      </c>
    </row>
    <row r="56" spans="1:8" ht="15" customHeight="1" x14ac:dyDescent="0.35">
      <c r="A56" s="299">
        <v>44469</v>
      </c>
      <c r="B56" s="267" t="s">
        <v>295</v>
      </c>
      <c r="C56" s="267" t="s">
        <v>813</v>
      </c>
      <c r="D56" s="267" t="s">
        <v>330</v>
      </c>
      <c r="E56" s="267" t="s">
        <v>871</v>
      </c>
      <c r="F56" s="416" t="s">
        <v>718</v>
      </c>
      <c r="G56" s="416" t="s">
        <v>718</v>
      </c>
      <c r="H56" s="18"/>
    </row>
    <row r="57" spans="1:8" ht="15" customHeight="1" x14ac:dyDescent="0.35">
      <c r="A57" s="299">
        <v>44469</v>
      </c>
      <c r="B57" s="267" t="s">
        <v>295</v>
      </c>
      <c r="C57" s="267" t="s">
        <v>813</v>
      </c>
      <c r="D57" s="267" t="s">
        <v>331</v>
      </c>
      <c r="E57" s="267" t="s">
        <v>871</v>
      </c>
      <c r="F57" s="416" t="s">
        <v>718</v>
      </c>
      <c r="G57" s="416" t="s">
        <v>718</v>
      </c>
      <c r="H57" s="18"/>
    </row>
    <row r="58" spans="1:8" ht="15" customHeight="1" x14ac:dyDescent="0.35">
      <c r="A58" s="299">
        <v>44469</v>
      </c>
      <c r="B58" s="267" t="s">
        <v>295</v>
      </c>
      <c r="C58" s="267" t="s">
        <v>813</v>
      </c>
      <c r="D58" s="267" t="s">
        <v>332</v>
      </c>
      <c r="E58" s="267" t="s">
        <v>871</v>
      </c>
      <c r="F58" s="416" t="s">
        <v>718</v>
      </c>
      <c r="G58" s="416" t="s">
        <v>718</v>
      </c>
      <c r="H58" s="18"/>
    </row>
    <row r="59" spans="1:8" ht="15" customHeight="1" x14ac:dyDescent="0.35">
      <c r="A59" s="299">
        <v>44469</v>
      </c>
      <c r="B59" s="267" t="s">
        <v>295</v>
      </c>
      <c r="C59" s="267" t="s">
        <v>813</v>
      </c>
      <c r="D59" s="267" t="s">
        <v>333</v>
      </c>
      <c r="E59" s="267" t="s">
        <v>871</v>
      </c>
      <c r="F59" s="427" t="s">
        <v>718</v>
      </c>
      <c r="G59" s="427" t="s">
        <v>718</v>
      </c>
      <c r="H59" s="18"/>
    </row>
    <row r="60" spans="1:8" ht="15" customHeight="1" x14ac:dyDescent="0.35">
      <c r="A60" s="299">
        <v>44469</v>
      </c>
      <c r="B60" s="267" t="s">
        <v>295</v>
      </c>
      <c r="C60" s="267" t="s">
        <v>813</v>
      </c>
      <c r="D60" s="267" t="s">
        <v>334</v>
      </c>
      <c r="E60" s="267" t="s">
        <v>871</v>
      </c>
      <c r="F60" s="416" t="s">
        <v>718</v>
      </c>
      <c r="G60" s="416" t="s">
        <v>718</v>
      </c>
    </row>
    <row r="61" spans="1:8" ht="15" customHeight="1" x14ac:dyDescent="0.35">
      <c r="A61" s="299">
        <v>44469</v>
      </c>
      <c r="B61" s="267" t="s">
        <v>295</v>
      </c>
      <c r="C61" s="267" t="s">
        <v>813</v>
      </c>
      <c r="D61" s="267" t="s">
        <v>335</v>
      </c>
      <c r="E61" s="267" t="s">
        <v>871</v>
      </c>
      <c r="F61" s="416" t="s">
        <v>718</v>
      </c>
      <c r="G61" s="416" t="s">
        <v>718</v>
      </c>
    </row>
    <row r="62" spans="1:8" ht="15" customHeight="1" x14ac:dyDescent="0.35">
      <c r="A62" s="299">
        <v>44561</v>
      </c>
      <c r="B62" s="267" t="s">
        <v>295</v>
      </c>
      <c r="C62" s="267" t="s">
        <v>813</v>
      </c>
      <c r="D62" s="267" t="s">
        <v>330</v>
      </c>
      <c r="E62" s="267" t="s">
        <v>871</v>
      </c>
      <c r="F62" s="416" t="s">
        <v>718</v>
      </c>
      <c r="G62" s="416" t="s">
        <v>718</v>
      </c>
    </row>
    <row r="63" spans="1:8" ht="15" customHeight="1" x14ac:dyDescent="0.35">
      <c r="A63" s="299">
        <v>44561</v>
      </c>
      <c r="B63" s="267" t="s">
        <v>295</v>
      </c>
      <c r="C63" s="267" t="s">
        <v>813</v>
      </c>
      <c r="D63" s="267" t="s">
        <v>331</v>
      </c>
      <c r="E63" s="267" t="s">
        <v>871</v>
      </c>
      <c r="F63" s="416" t="s">
        <v>718</v>
      </c>
      <c r="G63" s="416" t="s">
        <v>718</v>
      </c>
    </row>
    <row r="64" spans="1:8" ht="15" customHeight="1" x14ac:dyDescent="0.35">
      <c r="A64" s="299">
        <v>44561</v>
      </c>
      <c r="B64" s="267" t="s">
        <v>295</v>
      </c>
      <c r="C64" s="267" t="s">
        <v>813</v>
      </c>
      <c r="D64" s="267" t="s">
        <v>332</v>
      </c>
      <c r="E64" s="267" t="s">
        <v>871</v>
      </c>
      <c r="F64" s="416" t="s">
        <v>718</v>
      </c>
      <c r="G64" s="416" t="s">
        <v>718</v>
      </c>
    </row>
    <row r="65" spans="1:7" ht="15" customHeight="1" x14ac:dyDescent="0.35">
      <c r="A65" s="299">
        <v>44561</v>
      </c>
      <c r="B65" s="267" t="s">
        <v>295</v>
      </c>
      <c r="C65" s="267" t="s">
        <v>813</v>
      </c>
      <c r="D65" s="267" t="s">
        <v>333</v>
      </c>
      <c r="E65" s="267" t="s">
        <v>871</v>
      </c>
      <c r="F65" s="416" t="s">
        <v>718</v>
      </c>
      <c r="G65" s="416" t="s">
        <v>718</v>
      </c>
    </row>
    <row r="66" spans="1:7" ht="15" customHeight="1" x14ac:dyDescent="0.35">
      <c r="A66" s="299">
        <v>44561</v>
      </c>
      <c r="B66" s="267" t="s">
        <v>295</v>
      </c>
      <c r="C66" s="267" t="s">
        <v>813</v>
      </c>
      <c r="D66" s="267" t="s">
        <v>334</v>
      </c>
      <c r="E66" s="267" t="s">
        <v>871</v>
      </c>
      <c r="F66" s="416" t="s">
        <v>718</v>
      </c>
      <c r="G66" s="416" t="s">
        <v>718</v>
      </c>
    </row>
    <row r="67" spans="1:7" ht="15" customHeight="1" x14ac:dyDescent="0.35">
      <c r="A67" s="299">
        <v>44561</v>
      </c>
      <c r="B67" s="267" t="s">
        <v>295</v>
      </c>
      <c r="C67" s="267" t="s">
        <v>813</v>
      </c>
      <c r="D67" s="267" t="s">
        <v>335</v>
      </c>
      <c r="E67" s="267" t="s">
        <v>871</v>
      </c>
      <c r="F67" s="416" t="s">
        <v>718</v>
      </c>
      <c r="G67" s="416" t="s">
        <v>718</v>
      </c>
    </row>
    <row r="68" spans="1:7" ht="15" customHeight="1" x14ac:dyDescent="0.35">
      <c r="A68" s="299">
        <v>44651</v>
      </c>
      <c r="B68" s="267" t="s">
        <v>295</v>
      </c>
      <c r="C68" s="267" t="s">
        <v>813</v>
      </c>
      <c r="D68" s="267" t="s">
        <v>330</v>
      </c>
      <c r="E68" s="267" t="s">
        <v>871</v>
      </c>
      <c r="F68" s="416" t="s">
        <v>287</v>
      </c>
      <c r="G68" s="416" t="s">
        <v>287</v>
      </c>
    </row>
    <row r="69" spans="1:7" ht="15" customHeight="1" x14ac:dyDescent="0.35">
      <c r="A69" s="299">
        <v>44651</v>
      </c>
      <c r="B69" s="267" t="s">
        <v>295</v>
      </c>
      <c r="C69" s="267" t="s">
        <v>813</v>
      </c>
      <c r="D69" s="267" t="s">
        <v>331</v>
      </c>
      <c r="E69" s="267" t="s">
        <v>871</v>
      </c>
      <c r="F69" s="416" t="s">
        <v>287</v>
      </c>
      <c r="G69" s="416" t="s">
        <v>287</v>
      </c>
    </row>
    <row r="70" spans="1:7" ht="15" customHeight="1" x14ac:dyDescent="0.35">
      <c r="A70" s="299">
        <v>44651</v>
      </c>
      <c r="B70" s="267" t="s">
        <v>295</v>
      </c>
      <c r="C70" s="267" t="s">
        <v>813</v>
      </c>
      <c r="D70" s="267" t="s">
        <v>332</v>
      </c>
      <c r="E70" s="267" t="s">
        <v>871</v>
      </c>
      <c r="F70" s="416" t="s">
        <v>287</v>
      </c>
      <c r="G70" s="416" t="s">
        <v>287</v>
      </c>
    </row>
    <row r="71" spans="1:7" ht="15" customHeight="1" x14ac:dyDescent="0.35">
      <c r="A71" s="299">
        <v>44651</v>
      </c>
      <c r="B71" s="267" t="s">
        <v>295</v>
      </c>
      <c r="C71" s="267" t="s">
        <v>813</v>
      </c>
      <c r="D71" s="267" t="s">
        <v>333</v>
      </c>
      <c r="E71" s="267" t="s">
        <v>871</v>
      </c>
      <c r="F71" s="416" t="s">
        <v>287</v>
      </c>
      <c r="G71" s="416" t="s">
        <v>287</v>
      </c>
    </row>
    <row r="72" spans="1:7" ht="15" customHeight="1" x14ac:dyDescent="0.35">
      <c r="A72" s="299">
        <v>44651</v>
      </c>
      <c r="B72" s="267" t="s">
        <v>295</v>
      </c>
      <c r="C72" s="267" t="s">
        <v>813</v>
      </c>
      <c r="D72" s="267" t="s">
        <v>334</v>
      </c>
      <c r="E72" s="267" t="s">
        <v>871</v>
      </c>
      <c r="F72" s="416" t="s">
        <v>287</v>
      </c>
      <c r="G72" s="416" t="s">
        <v>287</v>
      </c>
    </row>
    <row r="73" spans="1:7" ht="15" customHeight="1" x14ac:dyDescent="0.35">
      <c r="A73" s="299">
        <v>44651</v>
      </c>
      <c r="B73" s="267" t="s">
        <v>295</v>
      </c>
      <c r="C73" s="267" t="s">
        <v>813</v>
      </c>
      <c r="D73" s="267" t="s">
        <v>335</v>
      </c>
      <c r="E73" s="267" t="s">
        <v>871</v>
      </c>
      <c r="F73" s="416" t="s">
        <v>287</v>
      </c>
      <c r="G73" s="416" t="s">
        <v>287</v>
      </c>
    </row>
    <row r="74" spans="1:7" ht="15" customHeight="1" x14ac:dyDescent="0.35">
      <c r="A74" s="299">
        <v>44742</v>
      </c>
      <c r="B74" s="267" t="s">
        <v>295</v>
      </c>
      <c r="C74" s="267" t="s">
        <v>813</v>
      </c>
      <c r="D74" s="267" t="s">
        <v>330</v>
      </c>
      <c r="E74" s="267" t="s">
        <v>871</v>
      </c>
      <c r="F74" s="416" t="s">
        <v>287</v>
      </c>
      <c r="G74" s="416" t="s">
        <v>287</v>
      </c>
    </row>
    <row r="75" spans="1:7" ht="15" customHeight="1" x14ac:dyDescent="0.35">
      <c r="A75" s="299">
        <v>44742</v>
      </c>
      <c r="B75" s="267" t="s">
        <v>295</v>
      </c>
      <c r="C75" s="267" t="s">
        <v>813</v>
      </c>
      <c r="D75" s="267" t="s">
        <v>331</v>
      </c>
      <c r="E75" s="267" t="s">
        <v>871</v>
      </c>
      <c r="F75" s="416" t="s">
        <v>287</v>
      </c>
      <c r="G75" s="416" t="s">
        <v>287</v>
      </c>
    </row>
    <row r="76" spans="1:7" ht="15" customHeight="1" x14ac:dyDescent="0.35">
      <c r="A76" s="299">
        <v>44742</v>
      </c>
      <c r="B76" s="267" t="s">
        <v>295</v>
      </c>
      <c r="C76" s="267" t="s">
        <v>813</v>
      </c>
      <c r="D76" s="267" t="s">
        <v>332</v>
      </c>
      <c r="E76" s="267" t="s">
        <v>871</v>
      </c>
      <c r="F76" s="416" t="s">
        <v>287</v>
      </c>
      <c r="G76" s="416" t="s">
        <v>287</v>
      </c>
    </row>
    <row r="77" spans="1:7" ht="15" customHeight="1" x14ac:dyDescent="0.35">
      <c r="A77" s="299">
        <v>44742</v>
      </c>
      <c r="B77" s="267" t="s">
        <v>295</v>
      </c>
      <c r="C77" s="267" t="s">
        <v>813</v>
      </c>
      <c r="D77" s="267" t="s">
        <v>333</v>
      </c>
      <c r="E77" s="267" t="s">
        <v>871</v>
      </c>
      <c r="F77" s="416" t="s">
        <v>287</v>
      </c>
      <c r="G77" s="416" t="s">
        <v>287</v>
      </c>
    </row>
    <row r="78" spans="1:7" ht="15" customHeight="1" x14ac:dyDescent="0.35">
      <c r="A78" s="299">
        <v>44742</v>
      </c>
      <c r="B78" s="267" t="s">
        <v>295</v>
      </c>
      <c r="C78" s="267" t="s">
        <v>813</v>
      </c>
      <c r="D78" s="267" t="s">
        <v>334</v>
      </c>
      <c r="E78" s="267" t="s">
        <v>871</v>
      </c>
      <c r="F78" s="416" t="s">
        <v>287</v>
      </c>
      <c r="G78" s="416" t="s">
        <v>287</v>
      </c>
    </row>
    <row r="79" spans="1:7" ht="15" customHeight="1" x14ac:dyDescent="0.35">
      <c r="A79" s="299">
        <v>44742</v>
      </c>
      <c r="B79" s="267" t="s">
        <v>295</v>
      </c>
      <c r="C79" s="267" t="s">
        <v>813</v>
      </c>
      <c r="D79" s="267" t="s">
        <v>335</v>
      </c>
      <c r="E79" s="267" t="s">
        <v>871</v>
      </c>
      <c r="F79" s="416" t="s">
        <v>287</v>
      </c>
      <c r="G79" s="416" t="s">
        <v>287</v>
      </c>
    </row>
    <row r="80" spans="1:7" ht="15" customHeight="1" x14ac:dyDescent="0.35">
      <c r="A80" s="299">
        <v>44834</v>
      </c>
      <c r="B80" s="267" t="s">
        <v>295</v>
      </c>
      <c r="C80" s="267" t="s">
        <v>813</v>
      </c>
      <c r="D80" s="267" t="s">
        <v>330</v>
      </c>
      <c r="E80" s="267" t="s">
        <v>871</v>
      </c>
      <c r="F80" s="416" t="s">
        <v>287</v>
      </c>
      <c r="G80" s="416" t="s">
        <v>287</v>
      </c>
    </row>
    <row r="81" spans="1:7" ht="15" customHeight="1" x14ac:dyDescent="0.35">
      <c r="A81" s="299">
        <v>44834</v>
      </c>
      <c r="B81" s="267" t="s">
        <v>295</v>
      </c>
      <c r="C81" s="267" t="s">
        <v>813</v>
      </c>
      <c r="D81" s="267" t="s">
        <v>331</v>
      </c>
      <c r="E81" s="267" t="s">
        <v>871</v>
      </c>
      <c r="F81" s="416" t="s">
        <v>287</v>
      </c>
      <c r="G81" s="416" t="s">
        <v>287</v>
      </c>
    </row>
    <row r="82" spans="1:7" ht="15" customHeight="1" x14ac:dyDescent="0.35">
      <c r="A82" s="299">
        <v>44834</v>
      </c>
      <c r="B82" s="267" t="s">
        <v>295</v>
      </c>
      <c r="C82" s="267" t="s">
        <v>813</v>
      </c>
      <c r="D82" s="267" t="s">
        <v>332</v>
      </c>
      <c r="E82" s="267" t="s">
        <v>871</v>
      </c>
      <c r="F82" s="416" t="s">
        <v>287</v>
      </c>
      <c r="G82" s="416" t="s">
        <v>287</v>
      </c>
    </row>
    <row r="83" spans="1:7" ht="15" customHeight="1" x14ac:dyDescent="0.35">
      <c r="A83" s="299">
        <v>44834</v>
      </c>
      <c r="B83" s="267" t="s">
        <v>295</v>
      </c>
      <c r="C83" s="267" t="s">
        <v>813</v>
      </c>
      <c r="D83" s="267" t="s">
        <v>333</v>
      </c>
      <c r="E83" s="267" t="s">
        <v>871</v>
      </c>
      <c r="F83" s="416" t="s">
        <v>287</v>
      </c>
      <c r="G83" s="416" t="s">
        <v>287</v>
      </c>
    </row>
    <row r="84" spans="1:7" ht="15" customHeight="1" x14ac:dyDescent="0.35">
      <c r="A84" s="299">
        <v>44834</v>
      </c>
      <c r="B84" s="267" t="s">
        <v>295</v>
      </c>
      <c r="C84" s="267" t="s">
        <v>813</v>
      </c>
      <c r="D84" s="267" t="s">
        <v>334</v>
      </c>
      <c r="E84" s="267" t="s">
        <v>871</v>
      </c>
      <c r="F84" s="416" t="s">
        <v>287</v>
      </c>
      <c r="G84" s="416" t="s">
        <v>287</v>
      </c>
    </row>
    <row r="85" spans="1:7" ht="15" customHeight="1" x14ac:dyDescent="0.35">
      <c r="A85" s="299">
        <v>44834</v>
      </c>
      <c r="B85" s="267" t="s">
        <v>295</v>
      </c>
      <c r="C85" s="267" t="s">
        <v>813</v>
      </c>
      <c r="D85" s="267" t="s">
        <v>335</v>
      </c>
      <c r="E85" s="267" t="s">
        <v>871</v>
      </c>
      <c r="F85" s="416" t="s">
        <v>287</v>
      </c>
      <c r="G85" s="416" t="s">
        <v>287</v>
      </c>
    </row>
    <row r="86" spans="1:7" ht="15" customHeight="1" x14ac:dyDescent="0.35">
      <c r="A86" s="299">
        <v>44926</v>
      </c>
      <c r="B86" s="267" t="s">
        <v>295</v>
      </c>
      <c r="C86" s="267" t="s">
        <v>813</v>
      </c>
      <c r="D86" s="267" t="s">
        <v>330</v>
      </c>
      <c r="E86" s="267" t="s">
        <v>871</v>
      </c>
      <c r="F86" s="416" t="s">
        <v>287</v>
      </c>
      <c r="G86" s="416" t="s">
        <v>287</v>
      </c>
    </row>
    <row r="87" spans="1:7" ht="15" customHeight="1" x14ac:dyDescent="0.35">
      <c r="A87" s="299">
        <v>44926</v>
      </c>
      <c r="B87" s="267" t="s">
        <v>295</v>
      </c>
      <c r="C87" s="267" t="s">
        <v>813</v>
      </c>
      <c r="D87" s="267" t="s">
        <v>331</v>
      </c>
      <c r="E87" s="267" t="s">
        <v>871</v>
      </c>
      <c r="F87" s="416" t="s">
        <v>287</v>
      </c>
      <c r="G87" s="416" t="s">
        <v>287</v>
      </c>
    </row>
    <row r="88" spans="1:7" ht="15" customHeight="1" x14ac:dyDescent="0.35">
      <c r="A88" s="299">
        <v>44926</v>
      </c>
      <c r="B88" s="267" t="s">
        <v>295</v>
      </c>
      <c r="C88" s="267" t="s">
        <v>813</v>
      </c>
      <c r="D88" s="267" t="s">
        <v>332</v>
      </c>
      <c r="E88" s="267" t="s">
        <v>871</v>
      </c>
      <c r="F88" s="416" t="s">
        <v>287</v>
      </c>
      <c r="G88" s="416" t="s">
        <v>287</v>
      </c>
    </row>
    <row r="89" spans="1:7" ht="15" customHeight="1" x14ac:dyDescent="0.35">
      <c r="A89" s="299">
        <v>44926</v>
      </c>
      <c r="B89" s="267" t="s">
        <v>295</v>
      </c>
      <c r="C89" s="267" t="s">
        <v>813</v>
      </c>
      <c r="D89" s="267" t="s">
        <v>333</v>
      </c>
      <c r="E89" s="267" t="s">
        <v>871</v>
      </c>
      <c r="F89" s="416" t="s">
        <v>287</v>
      </c>
      <c r="G89" s="416" t="s">
        <v>287</v>
      </c>
    </row>
    <row r="90" spans="1:7" ht="15" customHeight="1" x14ac:dyDescent="0.35">
      <c r="A90" s="299">
        <v>44926</v>
      </c>
      <c r="B90" s="267" t="s">
        <v>295</v>
      </c>
      <c r="C90" s="267" t="s">
        <v>813</v>
      </c>
      <c r="D90" s="267" t="s">
        <v>334</v>
      </c>
      <c r="E90" s="267" t="s">
        <v>871</v>
      </c>
      <c r="F90" s="416" t="s">
        <v>287</v>
      </c>
      <c r="G90" s="416" t="s">
        <v>287</v>
      </c>
    </row>
    <row r="91" spans="1:7" ht="15" customHeight="1" x14ac:dyDescent="0.35">
      <c r="A91" s="299">
        <v>44926</v>
      </c>
      <c r="B91" s="267" t="s">
        <v>295</v>
      </c>
      <c r="C91" s="267" t="s">
        <v>813</v>
      </c>
      <c r="D91" s="267" t="s">
        <v>335</v>
      </c>
      <c r="E91" s="267" t="s">
        <v>871</v>
      </c>
      <c r="F91" s="416" t="s">
        <v>287</v>
      </c>
      <c r="G91" s="416" t="s">
        <v>287</v>
      </c>
    </row>
    <row r="92" spans="1:7" ht="15" customHeight="1" x14ac:dyDescent="0.35">
      <c r="A92" s="299">
        <v>45016</v>
      </c>
      <c r="B92" s="267" t="s">
        <v>295</v>
      </c>
      <c r="C92" s="267" t="s">
        <v>813</v>
      </c>
      <c r="D92" s="267" t="s">
        <v>330</v>
      </c>
      <c r="E92" s="267" t="s">
        <v>871</v>
      </c>
      <c r="F92" s="416" t="s">
        <v>287</v>
      </c>
      <c r="G92" s="416" t="s">
        <v>287</v>
      </c>
    </row>
    <row r="93" spans="1:7" ht="15" customHeight="1" x14ac:dyDescent="0.35">
      <c r="A93" s="299">
        <v>45016</v>
      </c>
      <c r="B93" s="267" t="s">
        <v>295</v>
      </c>
      <c r="C93" s="267" t="s">
        <v>813</v>
      </c>
      <c r="D93" s="267" t="s">
        <v>331</v>
      </c>
      <c r="E93" s="267" t="s">
        <v>871</v>
      </c>
      <c r="F93" s="416" t="s">
        <v>287</v>
      </c>
      <c r="G93" s="416" t="s">
        <v>287</v>
      </c>
    </row>
    <row r="94" spans="1:7" ht="15" customHeight="1" x14ac:dyDescent="0.35">
      <c r="A94" s="299">
        <v>45016</v>
      </c>
      <c r="B94" s="267" t="s">
        <v>295</v>
      </c>
      <c r="C94" s="267" t="s">
        <v>813</v>
      </c>
      <c r="D94" s="267" t="s">
        <v>332</v>
      </c>
      <c r="E94" s="267" t="s">
        <v>871</v>
      </c>
      <c r="F94" s="416" t="s">
        <v>287</v>
      </c>
      <c r="G94" s="416" t="s">
        <v>287</v>
      </c>
    </row>
    <row r="95" spans="1:7" ht="15" customHeight="1" x14ac:dyDescent="0.35">
      <c r="A95" s="299">
        <v>45016</v>
      </c>
      <c r="B95" s="267" t="s">
        <v>295</v>
      </c>
      <c r="C95" s="267" t="s">
        <v>813</v>
      </c>
      <c r="D95" s="267" t="s">
        <v>333</v>
      </c>
      <c r="E95" s="267" t="s">
        <v>871</v>
      </c>
      <c r="F95" s="416" t="s">
        <v>287</v>
      </c>
      <c r="G95" s="416" t="s">
        <v>287</v>
      </c>
    </row>
    <row r="96" spans="1:7" ht="15" customHeight="1" x14ac:dyDescent="0.35">
      <c r="A96" s="299">
        <v>45016</v>
      </c>
      <c r="B96" s="267" t="s">
        <v>295</v>
      </c>
      <c r="C96" s="267" t="s">
        <v>813</v>
      </c>
      <c r="D96" s="267" t="s">
        <v>334</v>
      </c>
      <c r="E96" s="267" t="s">
        <v>871</v>
      </c>
      <c r="F96" s="416" t="s">
        <v>287</v>
      </c>
      <c r="G96" s="416" t="s">
        <v>287</v>
      </c>
    </row>
    <row r="97" spans="1:7" ht="15" customHeight="1" x14ac:dyDescent="0.35">
      <c r="A97" s="299">
        <v>45016</v>
      </c>
      <c r="B97" s="267" t="s">
        <v>295</v>
      </c>
      <c r="C97" s="267" t="s">
        <v>813</v>
      </c>
      <c r="D97" s="267" t="s">
        <v>335</v>
      </c>
      <c r="E97" s="267" t="s">
        <v>871</v>
      </c>
      <c r="F97" s="416" t="s">
        <v>287</v>
      </c>
      <c r="G97" s="416" t="s">
        <v>287</v>
      </c>
    </row>
    <row r="98" spans="1:7" ht="15" customHeight="1" x14ac:dyDescent="0.35">
      <c r="A98" s="299">
        <v>45107</v>
      </c>
      <c r="B98" s="267" t="s">
        <v>295</v>
      </c>
      <c r="C98" s="267" t="s">
        <v>813</v>
      </c>
      <c r="D98" s="267" t="s">
        <v>330</v>
      </c>
      <c r="E98" s="267" t="s">
        <v>871</v>
      </c>
      <c r="F98" s="416" t="s">
        <v>287</v>
      </c>
      <c r="G98" s="416" t="s">
        <v>287</v>
      </c>
    </row>
    <row r="99" spans="1:7" ht="15" customHeight="1" x14ac:dyDescent="0.35">
      <c r="A99" s="299">
        <v>45107</v>
      </c>
      <c r="B99" s="267" t="s">
        <v>295</v>
      </c>
      <c r="C99" s="267" t="s">
        <v>813</v>
      </c>
      <c r="D99" s="267" t="s">
        <v>331</v>
      </c>
      <c r="E99" s="267" t="s">
        <v>871</v>
      </c>
      <c r="F99" s="416" t="s">
        <v>287</v>
      </c>
      <c r="G99" s="416" t="s">
        <v>287</v>
      </c>
    </row>
    <row r="100" spans="1:7" ht="15" customHeight="1" x14ac:dyDescent="0.35">
      <c r="A100" s="299">
        <v>45107</v>
      </c>
      <c r="B100" s="267" t="s">
        <v>295</v>
      </c>
      <c r="C100" s="267" t="s">
        <v>813</v>
      </c>
      <c r="D100" s="267" t="s">
        <v>332</v>
      </c>
      <c r="E100" s="267" t="s">
        <v>871</v>
      </c>
      <c r="F100" s="416" t="s">
        <v>287</v>
      </c>
      <c r="G100" s="416" t="s">
        <v>287</v>
      </c>
    </row>
    <row r="101" spans="1:7" ht="15" customHeight="1" x14ac:dyDescent="0.35">
      <c r="A101" s="299">
        <v>45107</v>
      </c>
      <c r="B101" s="267" t="s">
        <v>295</v>
      </c>
      <c r="C101" s="267" t="s">
        <v>813</v>
      </c>
      <c r="D101" s="267" t="s">
        <v>333</v>
      </c>
      <c r="E101" s="267" t="s">
        <v>871</v>
      </c>
      <c r="F101" s="416" t="s">
        <v>287</v>
      </c>
      <c r="G101" s="416" t="s">
        <v>287</v>
      </c>
    </row>
    <row r="102" spans="1:7" ht="15" customHeight="1" x14ac:dyDescent="0.35">
      <c r="A102" s="299">
        <v>45107</v>
      </c>
      <c r="B102" s="267" t="s">
        <v>295</v>
      </c>
      <c r="C102" s="267" t="s">
        <v>813</v>
      </c>
      <c r="D102" s="267" t="s">
        <v>334</v>
      </c>
      <c r="E102" s="267" t="s">
        <v>871</v>
      </c>
      <c r="F102" s="416" t="s">
        <v>287</v>
      </c>
      <c r="G102" s="416" t="s">
        <v>287</v>
      </c>
    </row>
    <row r="103" spans="1:7" ht="15" customHeight="1" x14ac:dyDescent="0.35">
      <c r="A103" s="299">
        <v>45107</v>
      </c>
      <c r="B103" s="267" t="s">
        <v>295</v>
      </c>
      <c r="C103" s="267" t="s">
        <v>813</v>
      </c>
      <c r="D103" s="267" t="s">
        <v>335</v>
      </c>
      <c r="E103" s="267" t="s">
        <v>871</v>
      </c>
      <c r="F103" s="416" t="s">
        <v>287</v>
      </c>
      <c r="G103" s="416" t="s">
        <v>287</v>
      </c>
    </row>
    <row r="104" spans="1:7" ht="15" customHeight="1" x14ac:dyDescent="0.35">
      <c r="A104" s="299">
        <v>45199</v>
      </c>
      <c r="B104" s="267" t="s">
        <v>295</v>
      </c>
      <c r="C104" s="267" t="s">
        <v>813</v>
      </c>
      <c r="D104" s="267" t="s">
        <v>330</v>
      </c>
      <c r="E104" s="267" t="s">
        <v>871</v>
      </c>
      <c r="F104" s="416" t="s">
        <v>287</v>
      </c>
      <c r="G104" s="416" t="s">
        <v>287</v>
      </c>
    </row>
    <row r="105" spans="1:7" ht="15" customHeight="1" x14ac:dyDescent="0.35">
      <c r="A105" s="299">
        <v>45199</v>
      </c>
      <c r="B105" s="267" t="s">
        <v>295</v>
      </c>
      <c r="C105" s="267" t="s">
        <v>813</v>
      </c>
      <c r="D105" s="267" t="s">
        <v>331</v>
      </c>
      <c r="E105" s="267" t="s">
        <v>871</v>
      </c>
      <c r="F105" s="416" t="s">
        <v>287</v>
      </c>
      <c r="G105" s="416" t="s">
        <v>287</v>
      </c>
    </row>
    <row r="106" spans="1:7" ht="15" customHeight="1" x14ac:dyDescent="0.35">
      <c r="A106" s="299">
        <v>45199</v>
      </c>
      <c r="B106" s="267" t="s">
        <v>295</v>
      </c>
      <c r="C106" s="267" t="s">
        <v>813</v>
      </c>
      <c r="D106" s="267" t="s">
        <v>332</v>
      </c>
      <c r="E106" s="267" t="s">
        <v>871</v>
      </c>
      <c r="F106" s="416" t="s">
        <v>287</v>
      </c>
      <c r="G106" s="416" t="s">
        <v>287</v>
      </c>
    </row>
    <row r="107" spans="1:7" ht="15" customHeight="1" x14ac:dyDescent="0.35">
      <c r="A107" s="299">
        <v>45199</v>
      </c>
      <c r="B107" s="267" t="s">
        <v>295</v>
      </c>
      <c r="C107" s="267" t="s">
        <v>813</v>
      </c>
      <c r="D107" s="267" t="s">
        <v>333</v>
      </c>
      <c r="E107" s="267" t="s">
        <v>871</v>
      </c>
      <c r="F107" s="416" t="s">
        <v>287</v>
      </c>
      <c r="G107" s="416" t="s">
        <v>287</v>
      </c>
    </row>
    <row r="108" spans="1:7" ht="15" customHeight="1" x14ac:dyDescent="0.35">
      <c r="A108" s="299">
        <v>45199</v>
      </c>
      <c r="B108" s="267" t="s">
        <v>295</v>
      </c>
      <c r="C108" s="267" t="s">
        <v>813</v>
      </c>
      <c r="D108" s="267" t="s">
        <v>334</v>
      </c>
      <c r="E108" s="267" t="s">
        <v>871</v>
      </c>
      <c r="F108" s="416" t="s">
        <v>287</v>
      </c>
      <c r="G108" s="416" t="s">
        <v>287</v>
      </c>
    </row>
    <row r="109" spans="1:7" ht="15" customHeight="1" x14ac:dyDescent="0.35">
      <c r="A109" s="299">
        <v>45199</v>
      </c>
      <c r="B109" s="267" t="s">
        <v>295</v>
      </c>
      <c r="C109" s="267" t="s">
        <v>813</v>
      </c>
      <c r="D109" s="267" t="s">
        <v>335</v>
      </c>
      <c r="E109" s="267" t="s">
        <v>871</v>
      </c>
      <c r="F109" s="416" t="s">
        <v>287</v>
      </c>
      <c r="G109" s="416" t="s">
        <v>287</v>
      </c>
    </row>
    <row r="110" spans="1:7" ht="15" customHeight="1" x14ac:dyDescent="0.35">
      <c r="A110" s="299">
        <v>45291</v>
      </c>
      <c r="B110" s="267" t="s">
        <v>295</v>
      </c>
      <c r="C110" s="267" t="s">
        <v>813</v>
      </c>
      <c r="D110" s="267" t="s">
        <v>330</v>
      </c>
      <c r="E110" s="267" t="s">
        <v>871</v>
      </c>
      <c r="F110" s="416" t="s">
        <v>287</v>
      </c>
      <c r="G110" s="416" t="s">
        <v>287</v>
      </c>
    </row>
    <row r="111" spans="1:7" ht="15" customHeight="1" x14ac:dyDescent="0.35">
      <c r="A111" s="299">
        <v>45291</v>
      </c>
      <c r="B111" s="267" t="s">
        <v>295</v>
      </c>
      <c r="C111" s="267" t="s">
        <v>813</v>
      </c>
      <c r="D111" s="267" t="s">
        <v>331</v>
      </c>
      <c r="E111" s="267" t="s">
        <v>871</v>
      </c>
      <c r="F111" s="416" t="s">
        <v>287</v>
      </c>
      <c r="G111" s="416" t="s">
        <v>287</v>
      </c>
    </row>
    <row r="112" spans="1:7" ht="15" customHeight="1" x14ac:dyDescent="0.35">
      <c r="A112" s="299">
        <v>45291</v>
      </c>
      <c r="B112" s="267" t="s">
        <v>295</v>
      </c>
      <c r="C112" s="267" t="s">
        <v>813</v>
      </c>
      <c r="D112" s="267" t="s">
        <v>332</v>
      </c>
      <c r="E112" s="267" t="s">
        <v>871</v>
      </c>
      <c r="F112" s="416" t="s">
        <v>287</v>
      </c>
      <c r="G112" s="416" t="s">
        <v>287</v>
      </c>
    </row>
    <row r="113" spans="1:7" ht="15" customHeight="1" x14ac:dyDescent="0.35">
      <c r="A113" s="299">
        <v>45291</v>
      </c>
      <c r="B113" s="267" t="s">
        <v>295</v>
      </c>
      <c r="C113" s="267" t="s">
        <v>813</v>
      </c>
      <c r="D113" s="267" t="s">
        <v>333</v>
      </c>
      <c r="E113" s="267" t="s">
        <v>871</v>
      </c>
      <c r="F113" s="416" t="s">
        <v>287</v>
      </c>
      <c r="G113" s="416" t="s">
        <v>287</v>
      </c>
    </row>
    <row r="114" spans="1:7" ht="15" customHeight="1" x14ac:dyDescent="0.35">
      <c r="A114" s="299">
        <v>45291</v>
      </c>
      <c r="B114" s="267" t="s">
        <v>295</v>
      </c>
      <c r="C114" s="267" t="s">
        <v>813</v>
      </c>
      <c r="D114" s="267" t="s">
        <v>334</v>
      </c>
      <c r="E114" s="267" t="s">
        <v>871</v>
      </c>
      <c r="F114" s="416" t="s">
        <v>287</v>
      </c>
      <c r="G114" s="416" t="s">
        <v>287</v>
      </c>
    </row>
    <row r="115" spans="1:7" ht="15" customHeight="1" x14ac:dyDescent="0.35">
      <c r="A115" s="299">
        <v>45291</v>
      </c>
      <c r="B115" s="267" t="s">
        <v>295</v>
      </c>
      <c r="C115" s="267" t="s">
        <v>813</v>
      </c>
      <c r="D115" s="267" t="s">
        <v>335</v>
      </c>
      <c r="E115" s="267" t="s">
        <v>871</v>
      </c>
      <c r="F115" s="416" t="s">
        <v>287</v>
      </c>
      <c r="G115" s="416" t="s">
        <v>287</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20"/>
  <sheetViews>
    <sheetView zoomScale="83" zoomScaleNormal="83" workbookViewId="0">
      <pane ySplit="1" topLeftCell="A3" activePane="bottomLeft" state="frozen"/>
      <selection pane="bottomLeft" activeCell="C45" sqref="C45"/>
    </sheetView>
  </sheetViews>
  <sheetFormatPr defaultRowHeight="15" customHeight="1" x14ac:dyDescent="0.35"/>
  <cols>
    <col min="1" max="1" width="13.453125" style="7" bestFit="1" customWidth="1"/>
    <col min="2" max="2" width="14.90625" bestFit="1" customWidth="1"/>
    <col min="3" max="3" width="22.6328125" bestFit="1" customWidth="1"/>
    <col min="4" max="4" width="54.90625" customWidth="1"/>
    <col min="5" max="5" width="17" style="79" bestFit="1" customWidth="1"/>
    <col min="6" max="7" width="10.6328125" customWidth="1"/>
    <col min="8" max="8" width="28" bestFit="1" customWidth="1"/>
    <col min="9" max="161" width="10.6328125" customWidth="1"/>
  </cols>
  <sheetData>
    <row r="1" spans="1:5" s="25" customFormat="1" ht="15" customHeight="1" x14ac:dyDescent="0.35">
      <c r="A1" s="299" t="s">
        <v>0</v>
      </c>
      <c r="B1" s="267" t="s">
        <v>2</v>
      </c>
      <c r="C1" s="267" t="s">
        <v>3</v>
      </c>
      <c r="D1" s="267" t="s">
        <v>1011</v>
      </c>
      <c r="E1" s="306" t="s">
        <v>1012</v>
      </c>
    </row>
    <row r="2" spans="1:5" ht="14.5" x14ac:dyDescent="0.35">
      <c r="A2" s="299">
        <v>43646</v>
      </c>
      <c r="B2" s="267" t="s">
        <v>295</v>
      </c>
      <c r="C2" s="267" t="s">
        <v>813</v>
      </c>
      <c r="D2" s="307" t="s">
        <v>905</v>
      </c>
      <c r="E2" s="432">
        <v>0</v>
      </c>
    </row>
    <row r="3" spans="1:5" ht="14.5" x14ac:dyDescent="0.35">
      <c r="A3" s="299">
        <v>43738</v>
      </c>
      <c r="B3" s="267" t="s">
        <v>295</v>
      </c>
      <c r="C3" s="267" t="s">
        <v>813</v>
      </c>
      <c r="D3" s="307" t="s">
        <v>905</v>
      </c>
      <c r="E3" s="432">
        <v>0</v>
      </c>
    </row>
    <row r="4" spans="1:5" ht="15" customHeight="1" x14ac:dyDescent="0.35">
      <c r="A4" s="299">
        <v>43830</v>
      </c>
      <c r="B4" s="267" t="s">
        <v>295</v>
      </c>
      <c r="C4" s="267" t="s">
        <v>813</v>
      </c>
      <c r="D4" s="307" t="s">
        <v>905</v>
      </c>
      <c r="E4" s="433">
        <v>0</v>
      </c>
    </row>
    <row r="5" spans="1:5" ht="15" customHeight="1" x14ac:dyDescent="0.35">
      <c r="A5" s="299">
        <v>43921</v>
      </c>
      <c r="B5" s="267" t="s">
        <v>295</v>
      </c>
      <c r="C5" s="267" t="s">
        <v>813</v>
      </c>
      <c r="D5" s="300" t="s">
        <v>905</v>
      </c>
      <c r="E5" s="433">
        <v>0</v>
      </c>
    </row>
    <row r="6" spans="1:5" ht="15" customHeight="1" x14ac:dyDescent="0.35">
      <c r="A6" s="299">
        <v>44012</v>
      </c>
      <c r="B6" s="267" t="s">
        <v>295</v>
      </c>
      <c r="C6" s="267" t="s">
        <v>813</v>
      </c>
      <c r="D6" s="300" t="s">
        <v>905</v>
      </c>
      <c r="E6" s="433">
        <v>0</v>
      </c>
    </row>
    <row r="7" spans="1:5" ht="15" customHeight="1" x14ac:dyDescent="0.35">
      <c r="A7" s="299">
        <v>44104</v>
      </c>
      <c r="B7" s="267" t="s">
        <v>295</v>
      </c>
      <c r="C7" s="267" t="s">
        <v>813</v>
      </c>
      <c r="D7" s="300" t="s">
        <v>905</v>
      </c>
      <c r="E7" s="433">
        <v>0</v>
      </c>
    </row>
    <row r="8" spans="1:5" ht="15" customHeight="1" x14ac:dyDescent="0.35">
      <c r="A8" s="299">
        <v>44196</v>
      </c>
      <c r="B8" s="267" t="s">
        <v>295</v>
      </c>
      <c r="C8" s="267" t="s">
        <v>813</v>
      </c>
      <c r="D8" s="300" t="s">
        <v>905</v>
      </c>
      <c r="E8" s="433">
        <v>0</v>
      </c>
    </row>
    <row r="9" spans="1:5" ht="15" customHeight="1" x14ac:dyDescent="0.35">
      <c r="A9" s="299">
        <v>44286</v>
      </c>
      <c r="B9" s="267" t="s">
        <v>295</v>
      </c>
      <c r="C9" s="267" t="s">
        <v>813</v>
      </c>
      <c r="D9" s="300" t="s">
        <v>905</v>
      </c>
      <c r="E9" s="433">
        <v>0</v>
      </c>
    </row>
    <row r="10" spans="1:5" ht="15" customHeight="1" x14ac:dyDescent="0.35">
      <c r="A10" s="299">
        <v>44377</v>
      </c>
      <c r="B10" s="267" t="s">
        <v>295</v>
      </c>
      <c r="C10" s="267" t="s">
        <v>813</v>
      </c>
      <c r="D10" s="300" t="s">
        <v>905</v>
      </c>
      <c r="E10" s="433">
        <v>0</v>
      </c>
    </row>
    <row r="11" spans="1:5" ht="15" customHeight="1" x14ac:dyDescent="0.35">
      <c r="A11" s="299">
        <v>44469</v>
      </c>
      <c r="B11" s="267" t="s">
        <v>295</v>
      </c>
      <c r="C11" s="267" t="s">
        <v>813</v>
      </c>
      <c r="D11" s="300" t="s">
        <v>905</v>
      </c>
      <c r="E11" s="433">
        <v>0</v>
      </c>
    </row>
    <row r="12" spans="1:5" ht="15" customHeight="1" x14ac:dyDescent="0.35">
      <c r="A12" s="299">
        <v>44561</v>
      </c>
      <c r="B12" s="267" t="s">
        <v>295</v>
      </c>
      <c r="C12" s="267" t="s">
        <v>813</v>
      </c>
      <c r="D12" s="300" t="s">
        <v>905</v>
      </c>
      <c r="E12" s="433">
        <v>0</v>
      </c>
    </row>
    <row r="13" spans="1:5" ht="15" customHeight="1" x14ac:dyDescent="0.35">
      <c r="A13" s="299">
        <v>44651</v>
      </c>
      <c r="B13" s="267" t="s">
        <v>295</v>
      </c>
      <c r="C13" s="267" t="s">
        <v>813</v>
      </c>
      <c r="D13" s="300" t="s">
        <v>905</v>
      </c>
      <c r="E13" s="433">
        <v>0</v>
      </c>
    </row>
    <row r="14" spans="1:5" ht="15" customHeight="1" x14ac:dyDescent="0.35">
      <c r="A14" s="299">
        <v>44742</v>
      </c>
      <c r="B14" s="267" t="s">
        <v>295</v>
      </c>
      <c r="C14" s="267" t="s">
        <v>813</v>
      </c>
      <c r="D14" s="300" t="s">
        <v>905</v>
      </c>
      <c r="E14" s="433">
        <v>0</v>
      </c>
    </row>
    <row r="15" spans="1:5" ht="15" customHeight="1" x14ac:dyDescent="0.35">
      <c r="A15" s="299">
        <v>44834</v>
      </c>
      <c r="B15" s="267" t="s">
        <v>295</v>
      </c>
      <c r="C15" s="267" t="s">
        <v>813</v>
      </c>
      <c r="D15" s="300" t="s">
        <v>905</v>
      </c>
      <c r="E15" s="433">
        <v>0</v>
      </c>
    </row>
    <row r="16" spans="1:5" ht="15" customHeight="1" x14ac:dyDescent="0.35">
      <c r="A16" s="299">
        <v>44926</v>
      </c>
      <c r="B16" s="267" t="s">
        <v>295</v>
      </c>
      <c r="C16" s="267" t="s">
        <v>813</v>
      </c>
      <c r="D16" s="300" t="s">
        <v>905</v>
      </c>
      <c r="E16" s="433">
        <v>0</v>
      </c>
    </row>
    <row r="17" spans="1:5" ht="15" customHeight="1" x14ac:dyDescent="0.35">
      <c r="A17" s="299">
        <v>45016</v>
      </c>
      <c r="B17" s="267" t="s">
        <v>295</v>
      </c>
      <c r="C17" s="267" t="s">
        <v>813</v>
      </c>
      <c r="D17" s="300" t="s">
        <v>905</v>
      </c>
      <c r="E17" s="433">
        <v>0</v>
      </c>
    </row>
    <row r="18" spans="1:5" ht="15" customHeight="1" x14ac:dyDescent="0.35">
      <c r="A18" s="299">
        <v>45107</v>
      </c>
      <c r="B18" s="267" t="s">
        <v>295</v>
      </c>
      <c r="C18" s="267" t="s">
        <v>813</v>
      </c>
      <c r="D18" s="300" t="s">
        <v>905</v>
      </c>
      <c r="E18" s="433">
        <v>0</v>
      </c>
    </row>
    <row r="19" spans="1:5" ht="15" customHeight="1" x14ac:dyDescent="0.35">
      <c r="A19" s="299">
        <v>45199</v>
      </c>
      <c r="B19" s="267" t="s">
        <v>295</v>
      </c>
      <c r="C19" s="267" t="s">
        <v>813</v>
      </c>
      <c r="D19" s="300" t="s">
        <v>905</v>
      </c>
      <c r="E19" s="433">
        <v>0</v>
      </c>
    </row>
    <row r="20" spans="1:5" ht="15" customHeight="1" x14ac:dyDescent="0.35">
      <c r="A20" s="299">
        <v>45291</v>
      </c>
      <c r="B20" s="267" t="s">
        <v>295</v>
      </c>
      <c r="C20" s="267" t="s">
        <v>813</v>
      </c>
      <c r="D20" s="300" t="s">
        <v>905</v>
      </c>
      <c r="E20" s="433">
        <v>0</v>
      </c>
    </row>
  </sheetData>
  <autoFilter ref="A1:E2" xr:uid="{C06876A2-68D4-48E7-AFD9-AACDB99901F9}"/>
  <sortState xmlns:xlrd2="http://schemas.microsoft.com/office/spreadsheetml/2017/richdata2" ref="A1:E2">
    <sortCondition descending="1" ref="A1"/>
  </sortState>
  <phoneticPr fontId="15"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K39"/>
  <sheetViews>
    <sheetView zoomScale="86" zoomScaleNormal="86" workbookViewId="0">
      <pane ySplit="1" topLeftCell="A18" activePane="bottomLeft" state="frozen"/>
      <selection pane="bottomLeft" activeCell="H31" sqref="H31"/>
    </sheetView>
  </sheetViews>
  <sheetFormatPr defaultRowHeight="15" customHeight="1" x14ac:dyDescent="0.35"/>
  <cols>
    <col min="1" max="1" width="13.453125" style="7" bestFit="1" customWidth="1"/>
    <col min="2" max="2" width="14" bestFit="1" customWidth="1"/>
    <col min="3" max="3" width="22.6328125" bestFit="1" customWidth="1"/>
    <col min="4" max="4" width="17.6328125" bestFit="1" customWidth="1"/>
    <col min="5" max="5" width="16.81640625" style="11" bestFit="1" customWidth="1"/>
    <col min="6" max="7" width="13" style="11" bestFit="1" customWidth="1"/>
    <col min="8" max="8" width="10.26953125" style="11" customWidth="1"/>
    <col min="9" max="10" width="13" style="11" bestFit="1" customWidth="1"/>
    <col min="11" max="150" width="10.6328125" customWidth="1"/>
  </cols>
  <sheetData>
    <row r="1" spans="1:11" s="25" customFormat="1" ht="15" customHeight="1" x14ac:dyDescent="0.35">
      <c r="A1" s="299" t="s">
        <v>0</v>
      </c>
      <c r="B1" s="267" t="s">
        <v>2</v>
      </c>
      <c r="C1" s="267" t="s">
        <v>3</v>
      </c>
      <c r="D1" s="267" t="s">
        <v>5</v>
      </c>
      <c r="E1" s="189" t="s">
        <v>548</v>
      </c>
      <c r="F1" s="189" t="s">
        <v>549</v>
      </c>
      <c r="G1" s="189" t="s">
        <v>550</v>
      </c>
      <c r="H1" s="189" t="s">
        <v>551</v>
      </c>
      <c r="I1" s="189" t="s">
        <v>552</v>
      </c>
      <c r="J1" s="189" t="s">
        <v>553</v>
      </c>
      <c r="K1" s="418"/>
    </row>
    <row r="2" spans="1:11" ht="15" customHeight="1" x14ac:dyDescent="0.35">
      <c r="A2" s="299">
        <v>43646</v>
      </c>
      <c r="B2" s="267" t="s">
        <v>295</v>
      </c>
      <c r="C2" s="267" t="s">
        <v>813</v>
      </c>
      <c r="D2" s="267" t="s">
        <v>337</v>
      </c>
      <c r="E2" s="308">
        <v>0.11550000000000001</v>
      </c>
      <c r="F2" s="308" t="s">
        <v>287</v>
      </c>
      <c r="G2" s="308" t="s">
        <v>287</v>
      </c>
      <c r="H2" s="308" t="s">
        <v>287</v>
      </c>
      <c r="I2" s="308" t="s">
        <v>287</v>
      </c>
      <c r="J2" s="308" t="s">
        <v>287</v>
      </c>
      <c r="K2" s="434"/>
    </row>
    <row r="3" spans="1:11" ht="15" customHeight="1" x14ac:dyDescent="0.35">
      <c r="A3" s="299">
        <v>43646</v>
      </c>
      <c r="B3" s="267" t="s">
        <v>295</v>
      </c>
      <c r="C3" s="267" t="s">
        <v>813</v>
      </c>
      <c r="D3" s="267" t="s">
        <v>336</v>
      </c>
      <c r="E3" s="308">
        <v>0.30120000000000002</v>
      </c>
      <c r="F3" s="308" t="s">
        <v>287</v>
      </c>
      <c r="G3" s="308" t="s">
        <v>287</v>
      </c>
      <c r="H3" s="308" t="s">
        <v>287</v>
      </c>
      <c r="I3" s="308" t="s">
        <v>287</v>
      </c>
      <c r="J3" s="308" t="s">
        <v>287</v>
      </c>
      <c r="K3" s="417"/>
    </row>
    <row r="4" spans="1:11" ht="15" customHeight="1" x14ac:dyDescent="0.35">
      <c r="A4" s="299">
        <v>43738</v>
      </c>
      <c r="B4" s="267" t="s">
        <v>295</v>
      </c>
      <c r="C4" s="267" t="s">
        <v>813</v>
      </c>
      <c r="D4" s="267" t="s">
        <v>337</v>
      </c>
      <c r="E4" s="308">
        <v>0.13950000000000001</v>
      </c>
      <c r="F4" s="308" t="s">
        <v>287</v>
      </c>
      <c r="G4" s="308" t="s">
        <v>287</v>
      </c>
      <c r="H4" s="308" t="s">
        <v>287</v>
      </c>
      <c r="I4" s="308" t="s">
        <v>287</v>
      </c>
      <c r="J4" s="308" t="s">
        <v>287</v>
      </c>
      <c r="K4" s="417"/>
    </row>
    <row r="5" spans="1:11" ht="15" customHeight="1" x14ac:dyDescent="0.35">
      <c r="A5" s="299">
        <v>43738</v>
      </c>
      <c r="B5" s="267" t="s">
        <v>295</v>
      </c>
      <c r="C5" s="267" t="s">
        <v>813</v>
      </c>
      <c r="D5" s="267" t="s">
        <v>336</v>
      </c>
      <c r="E5" s="308">
        <v>0.37490000000000001</v>
      </c>
      <c r="F5" s="308" t="s">
        <v>287</v>
      </c>
      <c r="G5" s="308" t="s">
        <v>287</v>
      </c>
      <c r="H5" s="308" t="s">
        <v>287</v>
      </c>
      <c r="I5" s="308" t="s">
        <v>287</v>
      </c>
      <c r="J5" s="308" t="s">
        <v>287</v>
      </c>
      <c r="K5" s="417"/>
    </row>
    <row r="6" spans="1:11" ht="15" customHeight="1" x14ac:dyDescent="0.35">
      <c r="A6" s="299">
        <v>43830</v>
      </c>
      <c r="B6" s="267" t="s">
        <v>295</v>
      </c>
      <c r="C6" s="267" t="s">
        <v>813</v>
      </c>
      <c r="D6" s="267" t="s">
        <v>337</v>
      </c>
      <c r="E6" s="308">
        <v>0.13150000000000001</v>
      </c>
      <c r="F6" s="308" t="s">
        <v>287</v>
      </c>
      <c r="G6" s="308" t="s">
        <v>287</v>
      </c>
      <c r="H6" s="308" t="s">
        <v>287</v>
      </c>
      <c r="I6" s="308" t="s">
        <v>287</v>
      </c>
      <c r="J6" s="308" t="s">
        <v>287</v>
      </c>
      <c r="K6" s="417"/>
    </row>
    <row r="7" spans="1:11" ht="15" customHeight="1" x14ac:dyDescent="0.35">
      <c r="A7" s="299">
        <v>43830</v>
      </c>
      <c r="B7" s="267" t="s">
        <v>295</v>
      </c>
      <c r="C7" s="267" t="s">
        <v>813</v>
      </c>
      <c r="D7" s="267" t="s">
        <v>336</v>
      </c>
      <c r="E7" s="308">
        <v>0.4032</v>
      </c>
      <c r="F7" s="308" t="s">
        <v>287</v>
      </c>
      <c r="G7" s="308" t="s">
        <v>287</v>
      </c>
      <c r="H7" s="308" t="s">
        <v>287</v>
      </c>
      <c r="I7" s="308" t="s">
        <v>287</v>
      </c>
      <c r="J7" s="308" t="s">
        <v>287</v>
      </c>
      <c r="K7" s="417"/>
    </row>
    <row r="8" spans="1:11" ht="15" customHeight="1" x14ac:dyDescent="0.35">
      <c r="A8" s="299">
        <v>43921</v>
      </c>
      <c r="B8" s="267" t="s">
        <v>295</v>
      </c>
      <c r="C8" s="267" t="s">
        <v>813</v>
      </c>
      <c r="D8" s="267" t="s">
        <v>337</v>
      </c>
      <c r="E8" s="308">
        <v>0.1242</v>
      </c>
      <c r="F8" s="308" t="s">
        <v>287</v>
      </c>
      <c r="G8" s="308" t="s">
        <v>287</v>
      </c>
      <c r="H8" s="308" t="s">
        <v>287</v>
      </c>
      <c r="I8" s="308" t="s">
        <v>287</v>
      </c>
      <c r="J8" s="308" t="s">
        <v>287</v>
      </c>
      <c r="K8" s="417"/>
    </row>
    <row r="9" spans="1:11" ht="15" customHeight="1" x14ac:dyDescent="0.35">
      <c r="A9" s="299">
        <v>43921</v>
      </c>
      <c r="B9" s="267" t="s">
        <v>295</v>
      </c>
      <c r="C9" s="267" t="s">
        <v>813</v>
      </c>
      <c r="D9" s="267" t="s">
        <v>336</v>
      </c>
      <c r="E9" s="308">
        <v>0.33050000000000002</v>
      </c>
      <c r="F9" s="308" t="s">
        <v>287</v>
      </c>
      <c r="G9" s="308" t="s">
        <v>287</v>
      </c>
      <c r="H9" s="308" t="s">
        <v>287</v>
      </c>
      <c r="I9" s="308" t="s">
        <v>287</v>
      </c>
      <c r="J9" s="308" t="s">
        <v>287</v>
      </c>
      <c r="K9" s="417"/>
    </row>
    <row r="10" spans="1:11" ht="15" customHeight="1" x14ac:dyDescent="0.35">
      <c r="A10" s="299">
        <v>44012</v>
      </c>
      <c r="B10" s="267" t="s">
        <v>295</v>
      </c>
      <c r="C10" s="267" t="s">
        <v>813</v>
      </c>
      <c r="D10" s="267" t="s">
        <v>337</v>
      </c>
      <c r="E10" s="308">
        <v>0.11939999999999999</v>
      </c>
      <c r="F10" s="308" t="s">
        <v>287</v>
      </c>
      <c r="G10" s="308" t="s">
        <v>287</v>
      </c>
      <c r="H10" s="308" t="s">
        <v>287</v>
      </c>
      <c r="I10" s="308" t="s">
        <v>287</v>
      </c>
      <c r="J10" s="308" t="s">
        <v>287</v>
      </c>
      <c r="K10" s="417"/>
    </row>
    <row r="11" spans="1:11" ht="15" customHeight="1" x14ac:dyDescent="0.35">
      <c r="A11" s="299">
        <v>44012</v>
      </c>
      <c r="B11" s="267" t="s">
        <v>295</v>
      </c>
      <c r="C11" s="267" t="s">
        <v>813</v>
      </c>
      <c r="D11" s="267" t="s">
        <v>336</v>
      </c>
      <c r="E11" s="308">
        <v>0.26400000000000001</v>
      </c>
      <c r="F11" s="308" t="s">
        <v>287</v>
      </c>
      <c r="G11" s="308" t="s">
        <v>287</v>
      </c>
      <c r="H11" s="308" t="s">
        <v>287</v>
      </c>
      <c r="I11" s="308" t="s">
        <v>287</v>
      </c>
      <c r="J11" s="308" t="s">
        <v>287</v>
      </c>
      <c r="K11" s="417"/>
    </row>
    <row r="12" spans="1:11" ht="15" customHeight="1" x14ac:dyDescent="0.35">
      <c r="A12" s="299">
        <v>44104</v>
      </c>
      <c r="B12" s="267" t="s">
        <v>295</v>
      </c>
      <c r="C12" s="267" t="s">
        <v>813</v>
      </c>
      <c r="D12" s="267" t="s">
        <v>337</v>
      </c>
      <c r="E12" s="308">
        <v>0.11899999999999999</v>
      </c>
      <c r="F12" s="308" t="s">
        <v>287</v>
      </c>
      <c r="G12" s="308" t="s">
        <v>287</v>
      </c>
      <c r="H12" s="308" t="s">
        <v>287</v>
      </c>
      <c r="I12" s="308" t="s">
        <v>287</v>
      </c>
      <c r="J12" s="308" t="s">
        <v>287</v>
      </c>
      <c r="K12" s="18"/>
    </row>
    <row r="13" spans="1:11" ht="15" customHeight="1" x14ac:dyDescent="0.35">
      <c r="A13" s="299">
        <v>44104</v>
      </c>
      <c r="B13" s="267" t="s">
        <v>295</v>
      </c>
      <c r="C13" s="267" t="s">
        <v>813</v>
      </c>
      <c r="D13" s="267" t="s">
        <v>336</v>
      </c>
      <c r="E13" s="308">
        <v>0.34320000000000001</v>
      </c>
      <c r="F13" s="308" t="s">
        <v>287</v>
      </c>
      <c r="G13" s="308" t="s">
        <v>287</v>
      </c>
      <c r="H13" s="308" t="s">
        <v>287</v>
      </c>
      <c r="I13" s="308" t="s">
        <v>287</v>
      </c>
      <c r="J13" s="308" t="s">
        <v>287</v>
      </c>
    </row>
    <row r="14" spans="1:11" ht="15" customHeight="1" x14ac:dyDescent="0.35">
      <c r="A14" s="299">
        <v>44196</v>
      </c>
      <c r="B14" s="267" t="s">
        <v>295</v>
      </c>
      <c r="C14" s="267" t="s">
        <v>813</v>
      </c>
      <c r="D14" s="267" t="s">
        <v>337</v>
      </c>
      <c r="E14" s="308">
        <v>0.13669999999999999</v>
      </c>
      <c r="F14" s="308" t="s">
        <v>287</v>
      </c>
      <c r="G14" s="308" t="s">
        <v>287</v>
      </c>
      <c r="H14" s="308" t="s">
        <v>287</v>
      </c>
      <c r="I14" s="308" t="s">
        <v>287</v>
      </c>
      <c r="J14" s="308" t="s">
        <v>287</v>
      </c>
    </row>
    <row r="15" spans="1:11" ht="15" customHeight="1" x14ac:dyDescent="0.35">
      <c r="A15" s="299">
        <v>44196</v>
      </c>
      <c r="B15" s="267" t="s">
        <v>295</v>
      </c>
      <c r="C15" s="267" t="s">
        <v>813</v>
      </c>
      <c r="D15" s="267" t="s">
        <v>336</v>
      </c>
      <c r="E15" s="308">
        <v>0.29520000000000002</v>
      </c>
      <c r="F15" s="308" t="s">
        <v>287</v>
      </c>
      <c r="G15" s="308" t="s">
        <v>287</v>
      </c>
      <c r="H15" s="308" t="s">
        <v>287</v>
      </c>
      <c r="I15" s="308" t="s">
        <v>287</v>
      </c>
      <c r="J15" s="308" t="s">
        <v>287</v>
      </c>
    </row>
    <row r="16" spans="1:11" ht="15" customHeight="1" x14ac:dyDescent="0.35">
      <c r="A16" s="299">
        <v>44286</v>
      </c>
      <c r="B16" s="267" t="s">
        <v>295</v>
      </c>
      <c r="C16" s="267" t="s">
        <v>813</v>
      </c>
      <c r="D16" s="267" t="s">
        <v>337</v>
      </c>
      <c r="E16" s="308">
        <v>0.15659999999999999</v>
      </c>
      <c r="F16" s="308" t="s">
        <v>287</v>
      </c>
      <c r="G16" s="308" t="s">
        <v>287</v>
      </c>
      <c r="H16" s="308" t="s">
        <v>287</v>
      </c>
      <c r="I16" s="308" t="s">
        <v>287</v>
      </c>
      <c r="J16" s="308" t="s">
        <v>287</v>
      </c>
    </row>
    <row r="17" spans="1:10" ht="15" customHeight="1" x14ac:dyDescent="0.35">
      <c r="A17" s="299">
        <v>44286</v>
      </c>
      <c r="B17" s="267" t="s">
        <v>295</v>
      </c>
      <c r="C17" s="267" t="s">
        <v>813</v>
      </c>
      <c r="D17" s="267" t="s">
        <v>336</v>
      </c>
      <c r="E17" s="308">
        <v>0.317</v>
      </c>
      <c r="F17" s="308" t="s">
        <v>287</v>
      </c>
      <c r="G17" s="308" t="s">
        <v>287</v>
      </c>
      <c r="H17" s="308" t="s">
        <v>287</v>
      </c>
      <c r="I17" s="308" t="s">
        <v>287</v>
      </c>
      <c r="J17" s="308" t="s">
        <v>287</v>
      </c>
    </row>
    <row r="18" spans="1:10" ht="15" customHeight="1" x14ac:dyDescent="0.35">
      <c r="A18" s="299">
        <v>44377</v>
      </c>
      <c r="B18" s="267" t="s">
        <v>295</v>
      </c>
      <c r="C18" s="267" t="s">
        <v>813</v>
      </c>
      <c r="D18" s="267" t="s">
        <v>337</v>
      </c>
      <c r="E18" s="308">
        <v>0.15141571428571426</v>
      </c>
      <c r="F18" s="308" t="s">
        <v>287</v>
      </c>
      <c r="G18" s="308" t="s">
        <v>287</v>
      </c>
      <c r="H18" s="308" t="s">
        <v>287</v>
      </c>
      <c r="I18" s="308" t="s">
        <v>287</v>
      </c>
      <c r="J18" s="308" t="s">
        <v>287</v>
      </c>
    </row>
    <row r="19" spans="1:10" ht="15" customHeight="1" x14ac:dyDescent="0.35">
      <c r="A19" s="299">
        <v>44377</v>
      </c>
      <c r="B19" s="267" t="s">
        <v>295</v>
      </c>
      <c r="C19" s="267" t="s">
        <v>813</v>
      </c>
      <c r="D19" s="267" t="s">
        <v>336</v>
      </c>
      <c r="E19" s="308">
        <v>0.25919999999999999</v>
      </c>
      <c r="F19" s="308" t="s">
        <v>287</v>
      </c>
      <c r="G19" s="308" t="s">
        <v>287</v>
      </c>
      <c r="H19" s="308" t="s">
        <v>287</v>
      </c>
      <c r="I19" s="308" t="s">
        <v>287</v>
      </c>
      <c r="J19" s="308" t="s">
        <v>287</v>
      </c>
    </row>
    <row r="20" spans="1:10" ht="15" customHeight="1" x14ac:dyDescent="0.35">
      <c r="A20" s="299">
        <v>44469</v>
      </c>
      <c r="B20" s="267" t="s">
        <v>295</v>
      </c>
      <c r="C20" s="267" t="s">
        <v>813</v>
      </c>
      <c r="D20" s="267" t="s">
        <v>337</v>
      </c>
      <c r="E20" s="308">
        <v>0.1439</v>
      </c>
      <c r="F20" s="308" t="s">
        <v>287</v>
      </c>
      <c r="G20" s="308" t="s">
        <v>287</v>
      </c>
      <c r="H20" s="308" t="s">
        <v>287</v>
      </c>
      <c r="I20" s="308" t="s">
        <v>287</v>
      </c>
      <c r="J20" s="308" t="s">
        <v>287</v>
      </c>
    </row>
    <row r="21" spans="1:10" ht="15" customHeight="1" x14ac:dyDescent="0.35">
      <c r="A21" s="299">
        <v>44469</v>
      </c>
      <c r="B21" s="267" t="s">
        <v>295</v>
      </c>
      <c r="C21" s="267" t="s">
        <v>813</v>
      </c>
      <c r="D21" s="267" t="s">
        <v>336</v>
      </c>
      <c r="E21" s="308">
        <v>0.33900000000000002</v>
      </c>
      <c r="F21" s="308" t="s">
        <v>287</v>
      </c>
      <c r="G21" s="308" t="s">
        <v>287</v>
      </c>
      <c r="H21" s="308" t="s">
        <v>287</v>
      </c>
      <c r="I21" s="308" t="s">
        <v>287</v>
      </c>
      <c r="J21" s="308" t="s">
        <v>287</v>
      </c>
    </row>
    <row r="22" spans="1:10" ht="15" customHeight="1" x14ac:dyDescent="0.35">
      <c r="A22" s="299">
        <v>44561</v>
      </c>
      <c r="B22" s="267" t="s">
        <v>295</v>
      </c>
      <c r="C22" s="267" t="s">
        <v>813</v>
      </c>
      <c r="D22" s="267" t="s">
        <v>337</v>
      </c>
      <c r="E22" s="308">
        <v>0.1283</v>
      </c>
      <c r="F22" s="308" t="s">
        <v>287</v>
      </c>
      <c r="G22" s="308" t="s">
        <v>287</v>
      </c>
      <c r="H22" s="308" t="s">
        <v>287</v>
      </c>
      <c r="I22" s="308" t="s">
        <v>287</v>
      </c>
      <c r="J22" s="308" t="s">
        <v>287</v>
      </c>
    </row>
    <row r="23" spans="1:10" ht="15" customHeight="1" x14ac:dyDescent="0.35">
      <c r="A23" s="299">
        <v>44561</v>
      </c>
      <c r="B23" s="267" t="s">
        <v>295</v>
      </c>
      <c r="C23" s="267" t="s">
        <v>813</v>
      </c>
      <c r="D23" s="267" t="s">
        <v>336</v>
      </c>
      <c r="E23" s="308">
        <v>0.2863</v>
      </c>
      <c r="F23" s="308" t="s">
        <v>287</v>
      </c>
      <c r="G23" s="308" t="s">
        <v>287</v>
      </c>
      <c r="H23" s="308" t="s">
        <v>287</v>
      </c>
      <c r="I23" s="308" t="s">
        <v>287</v>
      </c>
      <c r="J23" s="308" t="s">
        <v>287</v>
      </c>
    </row>
    <row r="24" spans="1:10" ht="15" customHeight="1" x14ac:dyDescent="0.35">
      <c r="A24" s="299">
        <v>44651</v>
      </c>
      <c r="B24" s="267" t="s">
        <v>295</v>
      </c>
      <c r="C24" s="267" t="s">
        <v>813</v>
      </c>
      <c r="D24" s="267" t="s">
        <v>337</v>
      </c>
      <c r="E24" s="308">
        <v>0.1293</v>
      </c>
      <c r="F24" s="308" t="s">
        <v>287</v>
      </c>
      <c r="G24" s="308" t="s">
        <v>287</v>
      </c>
      <c r="H24" s="308">
        <v>0.62319999999999998</v>
      </c>
      <c r="I24" s="308" t="s">
        <v>287</v>
      </c>
      <c r="J24" s="308" t="s">
        <v>287</v>
      </c>
    </row>
    <row r="25" spans="1:10" ht="15" customHeight="1" x14ac:dyDescent="0.35">
      <c r="A25" s="299">
        <v>44651</v>
      </c>
      <c r="B25" s="267" t="s">
        <v>295</v>
      </c>
      <c r="C25" s="267" t="s">
        <v>813</v>
      </c>
      <c r="D25" s="267" t="s">
        <v>336</v>
      </c>
      <c r="E25" s="308">
        <v>0.32419999999999999</v>
      </c>
      <c r="F25" s="308" t="s">
        <v>287</v>
      </c>
      <c r="G25" s="308" t="s">
        <v>287</v>
      </c>
      <c r="H25" s="308">
        <v>0.64390000000000003</v>
      </c>
      <c r="I25" s="308" t="s">
        <v>287</v>
      </c>
      <c r="J25" s="308" t="s">
        <v>287</v>
      </c>
    </row>
    <row r="26" spans="1:10" ht="15" customHeight="1" x14ac:dyDescent="0.35">
      <c r="A26" s="299">
        <v>44742</v>
      </c>
      <c r="B26" s="267" t="s">
        <v>295</v>
      </c>
      <c r="C26" s="267" t="s">
        <v>813</v>
      </c>
      <c r="D26" s="267" t="s">
        <v>337</v>
      </c>
      <c r="E26" s="308">
        <v>0.13559166666666667</v>
      </c>
      <c r="F26" s="308" t="s">
        <v>287</v>
      </c>
      <c r="G26" s="308" t="s">
        <v>287</v>
      </c>
      <c r="H26" s="308">
        <v>0.63980000000000004</v>
      </c>
      <c r="I26" s="308" t="s">
        <v>287</v>
      </c>
      <c r="J26" s="308" t="s">
        <v>287</v>
      </c>
    </row>
    <row r="27" spans="1:10" ht="15" customHeight="1" x14ac:dyDescent="0.35">
      <c r="A27" s="299">
        <v>44742</v>
      </c>
      <c r="B27" s="267" t="s">
        <v>295</v>
      </c>
      <c r="C27" s="267" t="s">
        <v>813</v>
      </c>
      <c r="D27" s="267" t="s">
        <v>336</v>
      </c>
      <c r="E27" s="308">
        <v>0.33300000000000002</v>
      </c>
      <c r="F27" s="308" t="s">
        <v>287</v>
      </c>
      <c r="G27" s="308" t="s">
        <v>287</v>
      </c>
      <c r="H27" s="308">
        <v>0.66020000000000001</v>
      </c>
      <c r="I27" s="308" t="s">
        <v>287</v>
      </c>
      <c r="J27" s="308" t="s">
        <v>287</v>
      </c>
    </row>
    <row r="28" spans="1:10" ht="15" customHeight="1" x14ac:dyDescent="0.35">
      <c r="A28" s="299">
        <v>44834</v>
      </c>
      <c r="B28" s="267" t="s">
        <v>295</v>
      </c>
      <c r="C28" s="267" t="s">
        <v>813</v>
      </c>
      <c r="D28" s="267" t="s">
        <v>337</v>
      </c>
      <c r="E28" s="308">
        <v>0.10989333333333334</v>
      </c>
      <c r="F28" s="308" t="s">
        <v>287</v>
      </c>
      <c r="G28" s="308" t="s">
        <v>287</v>
      </c>
      <c r="H28" s="308">
        <v>0.61280000000000001</v>
      </c>
      <c r="I28" s="308" t="s">
        <v>287</v>
      </c>
      <c r="J28" s="308" t="s">
        <v>287</v>
      </c>
    </row>
    <row r="29" spans="1:10" ht="15" customHeight="1" x14ac:dyDescent="0.35">
      <c r="A29" s="299">
        <v>44834</v>
      </c>
      <c r="B29" s="267" t="s">
        <v>295</v>
      </c>
      <c r="C29" s="267" t="s">
        <v>813</v>
      </c>
      <c r="D29" s="267" t="s">
        <v>336</v>
      </c>
      <c r="E29" s="308">
        <v>0.36830000000000002</v>
      </c>
      <c r="F29" s="308" t="s">
        <v>287</v>
      </c>
      <c r="G29" s="308" t="s">
        <v>287</v>
      </c>
      <c r="H29" s="308">
        <v>0.66479999999999995</v>
      </c>
      <c r="I29" s="308" t="s">
        <v>287</v>
      </c>
      <c r="J29" s="308" t="s">
        <v>287</v>
      </c>
    </row>
    <row r="30" spans="1:10" ht="15" customHeight="1" x14ac:dyDescent="0.35">
      <c r="A30" s="299">
        <v>44926</v>
      </c>
      <c r="B30" s="267" t="s">
        <v>295</v>
      </c>
      <c r="C30" s="267" t="s">
        <v>813</v>
      </c>
      <c r="D30" s="267" t="s">
        <v>337</v>
      </c>
      <c r="E30" s="308">
        <v>0.1234285714285714</v>
      </c>
      <c r="F30" s="308" t="s">
        <v>287</v>
      </c>
      <c r="G30" s="308" t="s">
        <v>287</v>
      </c>
      <c r="H30" s="308">
        <v>0.63520781141470795</v>
      </c>
      <c r="I30" s="308" t="s">
        <v>287</v>
      </c>
      <c r="J30" s="308" t="s">
        <v>287</v>
      </c>
    </row>
    <row r="31" spans="1:10" ht="15" customHeight="1" x14ac:dyDescent="0.35">
      <c r="A31" s="299">
        <v>44926</v>
      </c>
      <c r="B31" s="267" t="s">
        <v>295</v>
      </c>
      <c r="C31" s="267" t="s">
        <v>813</v>
      </c>
      <c r="D31" s="267" t="s">
        <v>336</v>
      </c>
      <c r="E31" s="308">
        <v>0.37580000000000002</v>
      </c>
      <c r="F31" s="308" t="s">
        <v>287</v>
      </c>
      <c r="G31" s="308" t="s">
        <v>287</v>
      </c>
      <c r="H31" s="308">
        <v>0.6695916151872755</v>
      </c>
      <c r="I31" s="308" t="s">
        <v>287</v>
      </c>
      <c r="J31" s="308" t="s">
        <v>287</v>
      </c>
    </row>
    <row r="32" spans="1:10" ht="15" customHeight="1" x14ac:dyDescent="0.35">
      <c r="A32" s="299">
        <v>45016</v>
      </c>
      <c r="B32" s="267" t="s">
        <v>295</v>
      </c>
      <c r="C32" s="267" t="s">
        <v>813</v>
      </c>
      <c r="D32" s="267" t="s">
        <v>337</v>
      </c>
      <c r="E32" s="308">
        <v>0.12139999999999998</v>
      </c>
      <c r="F32" s="308" t="s">
        <v>287</v>
      </c>
      <c r="G32" s="308" t="s">
        <v>287</v>
      </c>
      <c r="H32" s="308">
        <v>0.60936650836314643</v>
      </c>
      <c r="I32" s="308" t="s">
        <v>287</v>
      </c>
      <c r="J32" s="308" t="s">
        <v>287</v>
      </c>
    </row>
    <row r="33" spans="1:10" ht="15" customHeight="1" x14ac:dyDescent="0.35">
      <c r="A33" s="299">
        <v>45016</v>
      </c>
      <c r="B33" s="267" t="s">
        <v>295</v>
      </c>
      <c r="C33" s="267" t="s">
        <v>813</v>
      </c>
      <c r="D33" s="267" t="s">
        <v>336</v>
      </c>
      <c r="E33" s="308">
        <v>0.25319999999999998</v>
      </c>
      <c r="F33" s="308" t="s">
        <v>287</v>
      </c>
      <c r="G33" s="308" t="s">
        <v>287</v>
      </c>
      <c r="H33" s="308">
        <v>0.65267828815075157</v>
      </c>
      <c r="I33" s="308" t="s">
        <v>287</v>
      </c>
      <c r="J33" s="308" t="s">
        <v>287</v>
      </c>
    </row>
    <row r="34" spans="1:10" ht="15" customHeight="1" x14ac:dyDescent="0.35">
      <c r="A34" s="299">
        <v>45107</v>
      </c>
      <c r="B34" s="267" t="s">
        <v>295</v>
      </c>
      <c r="C34" s="267" t="s">
        <v>813</v>
      </c>
      <c r="D34" s="267" t="s">
        <v>337</v>
      </c>
      <c r="E34" s="308">
        <v>0.14082500000000001</v>
      </c>
      <c r="F34" s="308" t="s">
        <v>287</v>
      </c>
      <c r="G34" s="308" t="s">
        <v>287</v>
      </c>
      <c r="H34" s="308">
        <v>0.55236733948503547</v>
      </c>
      <c r="I34" s="308" t="s">
        <v>287</v>
      </c>
      <c r="J34" s="308" t="s">
        <v>287</v>
      </c>
    </row>
    <row r="35" spans="1:10" ht="15" customHeight="1" x14ac:dyDescent="0.35">
      <c r="A35" s="299">
        <v>45107</v>
      </c>
      <c r="B35" s="267" t="s">
        <v>295</v>
      </c>
      <c r="C35" s="267" t="s">
        <v>813</v>
      </c>
      <c r="D35" s="267" t="s">
        <v>336</v>
      </c>
      <c r="E35" s="308">
        <v>0.47849999999999998</v>
      </c>
      <c r="F35" s="308" t="s">
        <v>287</v>
      </c>
      <c r="G35" s="308" t="s">
        <v>287</v>
      </c>
      <c r="H35" s="308">
        <v>0.61572274139422445</v>
      </c>
      <c r="I35" s="308" t="s">
        <v>287</v>
      </c>
      <c r="J35" s="308" t="s">
        <v>287</v>
      </c>
    </row>
    <row r="36" spans="1:10" ht="15" customHeight="1" x14ac:dyDescent="0.35">
      <c r="A36" s="299">
        <v>45199</v>
      </c>
      <c r="B36" s="267" t="s">
        <v>295</v>
      </c>
      <c r="C36" s="267" t="s">
        <v>813</v>
      </c>
      <c r="D36" s="267" t="s">
        <v>337</v>
      </c>
      <c r="E36" s="308">
        <v>0.13338461538461538</v>
      </c>
      <c r="F36" s="308" t="s">
        <v>287</v>
      </c>
      <c r="G36" s="308" t="s">
        <v>287</v>
      </c>
      <c r="H36" s="493">
        <v>0.57454202679759681</v>
      </c>
      <c r="I36" s="308" t="s">
        <v>287</v>
      </c>
      <c r="J36" s="308" t="s">
        <v>287</v>
      </c>
    </row>
    <row r="37" spans="1:10" ht="15" customHeight="1" x14ac:dyDescent="0.35">
      <c r="A37" s="299">
        <v>45199</v>
      </c>
      <c r="B37" s="267" t="s">
        <v>295</v>
      </c>
      <c r="C37" s="267" t="s">
        <v>813</v>
      </c>
      <c r="D37" s="267" t="s">
        <v>336</v>
      </c>
      <c r="E37" s="308">
        <v>0.27289999999999998</v>
      </c>
      <c r="F37" s="308" t="s">
        <v>287</v>
      </c>
      <c r="G37" s="308" t="s">
        <v>287</v>
      </c>
      <c r="H37" s="493">
        <v>0.61272276061454733</v>
      </c>
      <c r="I37" s="308" t="s">
        <v>287</v>
      </c>
      <c r="J37" s="308" t="s">
        <v>287</v>
      </c>
    </row>
    <row r="38" spans="1:10" ht="15" customHeight="1" x14ac:dyDescent="0.35">
      <c r="A38" s="299">
        <v>45291</v>
      </c>
      <c r="B38" s="267" t="s">
        <v>295</v>
      </c>
      <c r="C38" s="267" t="s">
        <v>813</v>
      </c>
      <c r="D38" s="267" t="s">
        <v>337</v>
      </c>
      <c r="E38" s="308">
        <v>0.11867142857142858</v>
      </c>
      <c r="F38" s="308" t="s">
        <v>287</v>
      </c>
      <c r="G38" s="308" t="s">
        <v>287</v>
      </c>
      <c r="H38" s="308">
        <v>0.58120049247395345</v>
      </c>
      <c r="I38" s="308" t="s">
        <v>287</v>
      </c>
      <c r="J38" s="308" t="s">
        <v>287</v>
      </c>
    </row>
    <row r="39" spans="1:10" ht="15" customHeight="1" x14ac:dyDescent="0.35">
      <c r="A39" s="299">
        <v>45291</v>
      </c>
      <c r="B39" s="267" t="s">
        <v>295</v>
      </c>
      <c r="C39" s="267" t="s">
        <v>813</v>
      </c>
      <c r="D39" s="267" t="s">
        <v>336</v>
      </c>
      <c r="E39" s="308">
        <v>0.28820000000000001</v>
      </c>
      <c r="F39" s="308" t="s">
        <v>287</v>
      </c>
      <c r="G39" s="308" t="s">
        <v>287</v>
      </c>
      <c r="H39" s="308">
        <v>0.62374238423016226</v>
      </c>
      <c r="I39" s="308" t="s">
        <v>287</v>
      </c>
      <c r="J39" s="308" t="s">
        <v>287</v>
      </c>
    </row>
  </sheetData>
  <autoFilter ref="A1:J3" xr:uid="{8E06C305-28D4-4515-814F-B71B6D79262C}"/>
  <sortState xmlns:xlrd2="http://schemas.microsoft.com/office/spreadsheetml/2017/richdata2" ref="A1:J3">
    <sortCondition descending="1" ref="A1"/>
  </sortState>
  <phoneticPr fontId="15" type="noConversion"/>
  <pageMargins left="0.7" right="0.7" top="0.75" bottom="0.75" header="0.3" footer="0.3"/>
  <pageSetup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9"/>
  <sheetViews>
    <sheetView zoomScale="79" zoomScaleNormal="79" workbookViewId="0">
      <pane ySplit="1" topLeftCell="A2" activePane="bottomLeft" state="frozen"/>
      <selection pane="bottomLeft" activeCell="B1" sqref="B1"/>
    </sheetView>
  </sheetViews>
  <sheetFormatPr defaultRowHeight="15" customHeight="1" x14ac:dyDescent="0.35"/>
  <cols>
    <col min="1" max="1" width="13.453125" style="7" bestFit="1" customWidth="1"/>
    <col min="2" max="2" width="18.1796875" customWidth="1"/>
    <col min="3" max="3" width="22.6328125" bestFit="1" customWidth="1"/>
    <col min="4" max="4" width="10.36328125" bestFit="1" customWidth="1"/>
    <col min="5" max="5" width="11.08984375" bestFit="1" customWidth="1"/>
    <col min="6" max="6" width="16.81640625" style="11" bestFit="1" customWidth="1"/>
    <col min="7" max="7" width="13" style="8" bestFit="1" customWidth="1"/>
    <col min="8" max="8" width="13" style="10" bestFit="1" customWidth="1"/>
    <col min="9" max="9" width="16.81640625" style="9" bestFit="1" customWidth="1"/>
    <col min="10" max="10" width="13.1796875" style="9" bestFit="1" customWidth="1"/>
    <col min="11" max="11" width="13" style="10" bestFit="1" customWidth="1"/>
    <col min="12" max="12" width="13" style="11" bestFit="1" customWidth="1"/>
    <col min="13" max="13" width="13" style="8" bestFit="1" customWidth="1"/>
    <col min="14" max="14" width="13" style="9" bestFit="1" customWidth="1"/>
    <col min="15" max="15" width="13" style="8" bestFit="1" customWidth="1"/>
    <col min="16" max="16" width="13" style="9" bestFit="1" customWidth="1"/>
    <col min="17" max="18" width="13" style="11" bestFit="1" customWidth="1"/>
    <col min="19" max="161" width="10.6328125" customWidth="1"/>
  </cols>
  <sheetData>
    <row r="1" spans="1:18" s="25" customFormat="1" ht="15" customHeight="1" x14ac:dyDescent="0.35">
      <c r="A1" s="18" t="s">
        <v>0</v>
      </c>
      <c r="B1" s="19" t="s">
        <v>2</v>
      </c>
      <c r="C1" s="19" t="s">
        <v>3</v>
      </c>
      <c r="D1" s="19" t="s">
        <v>6</v>
      </c>
      <c r="E1" s="19" t="s">
        <v>4</v>
      </c>
      <c r="F1" s="23" t="s">
        <v>554</v>
      </c>
      <c r="G1" s="20" t="s">
        <v>555</v>
      </c>
      <c r="H1" s="22" t="s">
        <v>556</v>
      </c>
      <c r="I1" s="21" t="s">
        <v>557</v>
      </c>
      <c r="J1" s="21" t="s">
        <v>558</v>
      </c>
      <c r="K1" s="22" t="s">
        <v>559</v>
      </c>
      <c r="L1" s="23" t="s">
        <v>560</v>
      </c>
      <c r="M1" s="20" t="s">
        <v>561</v>
      </c>
      <c r="N1" s="21" t="s">
        <v>562</v>
      </c>
      <c r="O1" s="20" t="s">
        <v>563</v>
      </c>
      <c r="P1" s="21" t="s">
        <v>564</v>
      </c>
      <c r="Q1" s="23" t="s">
        <v>565</v>
      </c>
      <c r="R1" s="23" t="s">
        <v>566</v>
      </c>
    </row>
    <row r="2" spans="1:18" s="14" customFormat="1" ht="14.5" x14ac:dyDescent="0.35">
      <c r="A2" s="18">
        <v>44651</v>
      </c>
      <c r="B2" s="19" t="s">
        <v>295</v>
      </c>
      <c r="C2" s="19" t="s">
        <v>813</v>
      </c>
      <c r="D2" s="19" t="s">
        <v>1013</v>
      </c>
      <c r="E2" s="19" t="s">
        <v>1013</v>
      </c>
      <c r="F2" s="19" t="s">
        <v>1013</v>
      </c>
      <c r="G2" s="19" t="s">
        <v>1013</v>
      </c>
      <c r="H2" s="19" t="s">
        <v>1013</v>
      </c>
      <c r="I2" s="19" t="s">
        <v>1013</v>
      </c>
      <c r="J2" s="19" t="s">
        <v>1013</v>
      </c>
      <c r="K2" s="19" t="s">
        <v>1013</v>
      </c>
      <c r="L2" s="19" t="s">
        <v>1013</v>
      </c>
      <c r="M2" s="19" t="s">
        <v>1013</v>
      </c>
      <c r="N2" s="19" t="s">
        <v>1013</v>
      </c>
      <c r="O2" s="19" t="s">
        <v>1013</v>
      </c>
      <c r="P2" s="19" t="s">
        <v>1013</v>
      </c>
      <c r="Q2" s="19" t="s">
        <v>1013</v>
      </c>
      <c r="R2" s="19" t="s">
        <v>1013</v>
      </c>
    </row>
    <row r="3" spans="1:18" s="14" customFormat="1" ht="14.5" x14ac:dyDescent="0.35">
      <c r="A3" s="18">
        <v>44742</v>
      </c>
      <c r="B3" s="19" t="s">
        <v>295</v>
      </c>
      <c r="C3" s="19" t="s">
        <v>813</v>
      </c>
      <c r="D3" s="19" t="s">
        <v>1013</v>
      </c>
      <c r="E3" s="19" t="s">
        <v>1013</v>
      </c>
      <c r="F3" s="19" t="s">
        <v>1013</v>
      </c>
      <c r="G3" s="19" t="s">
        <v>1013</v>
      </c>
      <c r="H3" s="19" t="s">
        <v>1013</v>
      </c>
      <c r="I3" s="19" t="s">
        <v>1013</v>
      </c>
      <c r="J3" s="19" t="s">
        <v>1013</v>
      </c>
      <c r="K3" s="19" t="s">
        <v>1013</v>
      </c>
      <c r="L3" s="19" t="s">
        <v>1013</v>
      </c>
      <c r="M3" s="19" t="s">
        <v>1013</v>
      </c>
      <c r="N3" s="19" t="s">
        <v>1013</v>
      </c>
      <c r="O3" s="19" t="s">
        <v>1013</v>
      </c>
      <c r="P3" s="19" t="s">
        <v>1013</v>
      </c>
      <c r="Q3" s="19" t="s">
        <v>1013</v>
      </c>
      <c r="R3" s="19" t="s">
        <v>1013</v>
      </c>
    </row>
    <row r="4" spans="1:18" s="14" customFormat="1" ht="14.5" x14ac:dyDescent="0.35">
      <c r="A4" s="18">
        <v>44834</v>
      </c>
      <c r="B4" s="19" t="s">
        <v>295</v>
      </c>
      <c r="C4" s="19" t="s">
        <v>813</v>
      </c>
      <c r="D4" s="19" t="s">
        <v>1013</v>
      </c>
      <c r="E4" s="19" t="s">
        <v>1013</v>
      </c>
      <c r="F4" s="19" t="s">
        <v>1013</v>
      </c>
      <c r="G4" s="19" t="s">
        <v>1013</v>
      </c>
      <c r="H4" s="19" t="s">
        <v>1013</v>
      </c>
      <c r="I4" s="19" t="s">
        <v>1013</v>
      </c>
      <c r="J4" s="19" t="s">
        <v>1013</v>
      </c>
      <c r="K4" s="19" t="s">
        <v>1013</v>
      </c>
      <c r="L4" s="19" t="s">
        <v>1013</v>
      </c>
      <c r="M4" s="19" t="s">
        <v>1013</v>
      </c>
      <c r="N4" s="19" t="s">
        <v>1013</v>
      </c>
      <c r="O4" s="19" t="s">
        <v>1013</v>
      </c>
      <c r="P4" s="19" t="s">
        <v>1013</v>
      </c>
      <c r="Q4" s="19" t="s">
        <v>1013</v>
      </c>
      <c r="R4" s="19" t="s">
        <v>1013</v>
      </c>
    </row>
    <row r="5" spans="1:18" s="14" customFormat="1" ht="14.5" x14ac:dyDescent="0.35">
      <c r="A5" s="18">
        <v>44926</v>
      </c>
      <c r="B5" s="19" t="s">
        <v>295</v>
      </c>
      <c r="C5" s="19" t="s">
        <v>813</v>
      </c>
      <c r="D5" s="19" t="s">
        <v>1013</v>
      </c>
      <c r="E5" s="19" t="s">
        <v>1013</v>
      </c>
      <c r="F5" s="19" t="s">
        <v>1013</v>
      </c>
      <c r="G5" s="19" t="s">
        <v>1013</v>
      </c>
      <c r="H5" s="19" t="s">
        <v>1013</v>
      </c>
      <c r="I5" s="19" t="s">
        <v>1013</v>
      </c>
      <c r="J5" s="19" t="s">
        <v>1013</v>
      </c>
      <c r="K5" s="19" t="s">
        <v>1013</v>
      </c>
      <c r="L5" s="19" t="s">
        <v>1013</v>
      </c>
      <c r="M5" s="19" t="s">
        <v>1013</v>
      </c>
      <c r="N5" s="19" t="s">
        <v>1013</v>
      </c>
      <c r="O5" s="19" t="s">
        <v>1013</v>
      </c>
      <c r="P5" s="19" t="s">
        <v>1013</v>
      </c>
      <c r="Q5" s="19" t="s">
        <v>1013</v>
      </c>
      <c r="R5" s="19" t="s">
        <v>1013</v>
      </c>
    </row>
    <row r="6" spans="1:18" s="14" customFormat="1" ht="14.5" x14ac:dyDescent="0.35">
      <c r="A6" s="18">
        <v>45016</v>
      </c>
      <c r="B6" s="19" t="s">
        <v>295</v>
      </c>
      <c r="C6" s="19" t="s">
        <v>813</v>
      </c>
      <c r="D6" s="19" t="s">
        <v>1013</v>
      </c>
      <c r="E6" s="19" t="s">
        <v>1013</v>
      </c>
      <c r="F6" s="19" t="s">
        <v>1013</v>
      </c>
      <c r="G6" s="19" t="s">
        <v>1013</v>
      </c>
      <c r="H6" s="19" t="s">
        <v>1013</v>
      </c>
      <c r="I6" s="19" t="s">
        <v>1013</v>
      </c>
      <c r="J6" s="19" t="s">
        <v>1013</v>
      </c>
      <c r="K6" s="19" t="s">
        <v>1013</v>
      </c>
      <c r="L6" s="19" t="s">
        <v>1013</v>
      </c>
      <c r="M6" s="19" t="s">
        <v>1013</v>
      </c>
      <c r="N6" s="19" t="s">
        <v>1013</v>
      </c>
      <c r="O6" s="19" t="s">
        <v>1013</v>
      </c>
      <c r="P6" s="19" t="s">
        <v>1013</v>
      </c>
      <c r="Q6" s="19" t="s">
        <v>1013</v>
      </c>
      <c r="R6" s="19" t="s">
        <v>1013</v>
      </c>
    </row>
    <row r="7" spans="1:18" s="14" customFormat="1" ht="14.5" x14ac:dyDescent="0.35">
      <c r="A7" s="18">
        <v>45107</v>
      </c>
      <c r="B7" s="19" t="s">
        <v>295</v>
      </c>
      <c r="C7" s="19" t="s">
        <v>813</v>
      </c>
      <c r="D7" s="19" t="s">
        <v>1013</v>
      </c>
      <c r="E7" s="19" t="s">
        <v>1013</v>
      </c>
      <c r="F7" s="19" t="s">
        <v>1013</v>
      </c>
      <c r="G7" s="19" t="s">
        <v>1013</v>
      </c>
      <c r="H7" s="19" t="s">
        <v>1013</v>
      </c>
      <c r="I7" s="19" t="s">
        <v>1013</v>
      </c>
      <c r="J7" s="19" t="s">
        <v>1013</v>
      </c>
      <c r="K7" s="19" t="s">
        <v>1013</v>
      </c>
      <c r="L7" s="19" t="s">
        <v>1013</v>
      </c>
      <c r="M7" s="19" t="s">
        <v>1013</v>
      </c>
      <c r="N7" s="19" t="s">
        <v>1013</v>
      </c>
      <c r="O7" s="19" t="s">
        <v>1013</v>
      </c>
      <c r="P7" s="19" t="s">
        <v>1013</v>
      </c>
      <c r="Q7" s="19" t="s">
        <v>1013</v>
      </c>
      <c r="R7" s="19" t="s">
        <v>1013</v>
      </c>
    </row>
    <row r="8" spans="1:18" s="14" customFormat="1" ht="14.5" x14ac:dyDescent="0.35">
      <c r="A8" s="18">
        <v>45199</v>
      </c>
      <c r="B8" s="19" t="s">
        <v>295</v>
      </c>
      <c r="C8" s="19" t="s">
        <v>813</v>
      </c>
      <c r="D8" s="19" t="s">
        <v>1013</v>
      </c>
      <c r="E8" s="19" t="s">
        <v>1013</v>
      </c>
      <c r="F8" s="19" t="s">
        <v>1013</v>
      </c>
      <c r="G8" s="19" t="s">
        <v>1013</v>
      </c>
      <c r="H8" s="19" t="s">
        <v>1013</v>
      </c>
      <c r="I8" s="19" t="s">
        <v>1013</v>
      </c>
      <c r="J8" s="19" t="s">
        <v>1013</v>
      </c>
      <c r="K8" s="19" t="s">
        <v>1013</v>
      </c>
      <c r="L8" s="19" t="s">
        <v>1013</v>
      </c>
      <c r="M8" s="19" t="s">
        <v>1013</v>
      </c>
      <c r="N8" s="19" t="s">
        <v>1013</v>
      </c>
      <c r="O8" s="19" t="s">
        <v>1013</v>
      </c>
      <c r="P8" s="19" t="s">
        <v>1013</v>
      </c>
      <c r="Q8" s="19" t="s">
        <v>1013</v>
      </c>
      <c r="R8" s="19" t="s">
        <v>1013</v>
      </c>
    </row>
    <row r="9" spans="1:18" s="14" customFormat="1" ht="14.5" x14ac:dyDescent="0.35">
      <c r="A9" s="18">
        <v>45291</v>
      </c>
      <c r="B9" s="19" t="s">
        <v>295</v>
      </c>
      <c r="C9" s="19" t="s">
        <v>813</v>
      </c>
      <c r="D9" s="19" t="s">
        <v>1013</v>
      </c>
      <c r="E9" s="19" t="s">
        <v>1013</v>
      </c>
      <c r="F9" s="19" t="s">
        <v>1013</v>
      </c>
      <c r="G9" s="19" t="s">
        <v>1013</v>
      </c>
      <c r="H9" s="19" t="s">
        <v>1013</v>
      </c>
      <c r="I9" s="19" t="s">
        <v>1013</v>
      </c>
      <c r="J9" s="19" t="s">
        <v>1013</v>
      </c>
      <c r="K9" s="19" t="s">
        <v>1013</v>
      </c>
      <c r="L9" s="19" t="s">
        <v>1013</v>
      </c>
      <c r="M9" s="19" t="s">
        <v>1013</v>
      </c>
      <c r="N9" s="19" t="s">
        <v>1013</v>
      </c>
      <c r="O9" s="19" t="s">
        <v>1013</v>
      </c>
      <c r="P9" s="19" t="s">
        <v>1013</v>
      </c>
      <c r="Q9" s="19" t="s">
        <v>1013</v>
      </c>
      <c r="R9" s="19" t="s">
        <v>1013</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CAA1-0D0B-4FC0-AC81-E9230F4366E4}">
  <sheetPr codeName="Sheet25"/>
  <dimension ref="A1:AB503"/>
  <sheetViews>
    <sheetView workbookViewId="0">
      <selection activeCell="A17" sqref="A17"/>
    </sheetView>
  </sheetViews>
  <sheetFormatPr defaultRowHeight="14.5" x14ac:dyDescent="0.35"/>
  <cols>
    <col min="1" max="1" width="22.26953125" bestFit="1" customWidth="1"/>
    <col min="2" max="2" width="18.7265625" customWidth="1"/>
    <col min="3" max="3" width="21.6328125" customWidth="1"/>
    <col min="4" max="4" width="69.81640625" bestFit="1" customWidth="1"/>
    <col min="5" max="5" width="18.6328125" bestFit="1" customWidth="1"/>
    <col min="6" max="6" width="20.453125" customWidth="1"/>
    <col min="7" max="7" width="22.90625" customWidth="1"/>
    <col min="8" max="8" width="11.54296875" customWidth="1"/>
    <col min="9" max="9" width="22.90625" customWidth="1"/>
    <col min="10" max="10" width="8.7265625" customWidth="1"/>
    <col min="11" max="11" width="8.7265625" style="173" customWidth="1"/>
    <col min="12" max="12" width="14.1796875" customWidth="1"/>
    <col min="13" max="13" width="21.81640625" bestFit="1" customWidth="1"/>
    <col min="25" max="25" width="77.08984375" customWidth="1"/>
    <col min="26" max="26" width="73.6328125" customWidth="1"/>
    <col min="28" max="28" width="12.54296875" bestFit="1" customWidth="1"/>
  </cols>
  <sheetData>
    <row r="1" spans="1:13" x14ac:dyDescent="0.35">
      <c r="B1" t="s">
        <v>808</v>
      </c>
    </row>
    <row r="3" spans="1:13" x14ac:dyDescent="0.35">
      <c r="B3" s="274" t="s">
        <v>809</v>
      </c>
      <c r="C3" s="274" t="s">
        <v>716</v>
      </c>
      <c r="D3" s="274" t="s">
        <v>717</v>
      </c>
      <c r="E3" s="274" t="s">
        <v>810</v>
      </c>
      <c r="F3" t="s">
        <v>811</v>
      </c>
    </row>
    <row r="4" spans="1:13" x14ac:dyDescent="0.35">
      <c r="B4" s="170"/>
      <c r="C4" t="s">
        <v>719</v>
      </c>
      <c r="D4" t="s">
        <v>900</v>
      </c>
      <c r="E4" t="s">
        <v>812</v>
      </c>
      <c r="F4" t="s">
        <v>813</v>
      </c>
    </row>
    <row r="5" spans="1:13" x14ac:dyDescent="0.35">
      <c r="B5" s="155"/>
      <c r="C5" t="s">
        <v>742</v>
      </c>
      <c r="D5" t="s">
        <v>898</v>
      </c>
      <c r="E5" t="s">
        <v>814</v>
      </c>
      <c r="F5" t="s">
        <v>813</v>
      </c>
    </row>
    <row r="6" spans="1:13" x14ac:dyDescent="0.35">
      <c r="B6" s="158"/>
      <c r="C6" t="s">
        <v>720</v>
      </c>
      <c r="D6" t="s">
        <v>778</v>
      </c>
      <c r="E6" t="s">
        <v>815</v>
      </c>
      <c r="F6" t="s">
        <v>813</v>
      </c>
    </row>
    <row r="7" spans="1:13" x14ac:dyDescent="0.35">
      <c r="B7" s="171"/>
      <c r="C7" t="s">
        <v>766</v>
      </c>
      <c r="D7" t="s">
        <v>779</v>
      </c>
      <c r="E7" t="s">
        <v>816</v>
      </c>
      <c r="F7" t="s">
        <v>813</v>
      </c>
    </row>
    <row r="8" spans="1:13" x14ac:dyDescent="0.35">
      <c r="B8" s="159"/>
      <c r="C8" t="s">
        <v>777</v>
      </c>
      <c r="D8" t="s">
        <v>781</v>
      </c>
      <c r="E8" t="s">
        <v>817</v>
      </c>
      <c r="F8" t="s">
        <v>813</v>
      </c>
    </row>
    <row r="9" spans="1:13" x14ac:dyDescent="0.35">
      <c r="B9" s="157"/>
      <c r="C9" t="s">
        <v>775</v>
      </c>
      <c r="D9" t="s">
        <v>899</v>
      </c>
      <c r="E9" t="s">
        <v>818</v>
      </c>
      <c r="F9" t="s">
        <v>813</v>
      </c>
    </row>
    <row r="10" spans="1:13" x14ac:dyDescent="0.35">
      <c r="B10" s="156"/>
      <c r="C10" t="s">
        <v>774</v>
      </c>
      <c r="D10" t="s">
        <v>780</v>
      </c>
      <c r="E10" t="s">
        <v>812</v>
      </c>
      <c r="F10" t="s">
        <v>813</v>
      </c>
    </row>
    <row r="11" spans="1:13" x14ac:dyDescent="0.35">
      <c r="B11" s="172"/>
      <c r="C11" t="s">
        <v>759</v>
      </c>
    </row>
    <row r="12" spans="1:13" x14ac:dyDescent="0.35">
      <c r="B12" t="s">
        <v>819</v>
      </c>
    </row>
    <row r="15" spans="1:13" ht="15" thickBot="1" x14ac:dyDescent="0.4"/>
    <row r="16" spans="1:13" s="2" customFormat="1" ht="15" thickBot="1" x14ac:dyDescent="0.4">
      <c r="A16" s="262" t="s">
        <v>840</v>
      </c>
      <c r="B16" s="268" t="s">
        <v>841</v>
      </c>
      <c r="C16" s="193" t="s">
        <v>806</v>
      </c>
      <c r="D16" s="201" t="s">
        <v>323</v>
      </c>
      <c r="E16" s="201" t="s">
        <v>716</v>
      </c>
      <c r="F16" s="202" t="s">
        <v>805</v>
      </c>
      <c r="G16" s="200" t="s">
        <v>820</v>
      </c>
      <c r="H16" s="193" t="s">
        <v>842</v>
      </c>
      <c r="I16" s="203" t="s">
        <v>821</v>
      </c>
      <c r="J16" s="193" t="s">
        <v>843</v>
      </c>
      <c r="K16" s="204"/>
      <c r="L16" s="193" t="s">
        <v>323</v>
      </c>
      <c r="M16" s="193" t="s">
        <v>844</v>
      </c>
    </row>
    <row r="17" spans="1:28" s="2" customFormat="1" x14ac:dyDescent="0.35">
      <c r="A17" s="217" t="s">
        <v>371</v>
      </c>
      <c r="B17" s="269" t="e">
        <f>VLOOKUP(A17,$D$17:$D$100,1,FALSE)</f>
        <v>#N/A</v>
      </c>
      <c r="C17" s="206" t="s">
        <v>804</v>
      </c>
      <c r="D17" s="20" t="s">
        <v>492</v>
      </c>
      <c r="E17" s="207" t="s">
        <v>720</v>
      </c>
      <c r="F17" s="208"/>
      <c r="G17" s="176" t="s">
        <v>371</v>
      </c>
      <c r="H17" s="248" t="e">
        <f>VLOOKUP(D17,$G$17:$G$204,1,FALSE)</f>
        <v>#N/A</v>
      </c>
      <c r="I17" s="194" t="s">
        <v>371</v>
      </c>
      <c r="J17" s="2" t="str">
        <f>VLOOKUP(I17,$A$17:$A$236,1,FALSE)</f>
        <v>4.1.1</v>
      </c>
      <c r="K17" s="204"/>
      <c r="L17" s="174" t="s">
        <v>492</v>
      </c>
      <c r="M17" s="2" t="str">
        <f>VLOOKUP(L17,$A$17:$A$204,1,FALSE)</f>
        <v>4.3.1</v>
      </c>
    </row>
    <row r="18" spans="1:28" s="2" customFormat="1" x14ac:dyDescent="0.35">
      <c r="A18" s="217" t="s">
        <v>372</v>
      </c>
      <c r="B18" s="269" t="e">
        <f t="shared" ref="B18:B81" si="0">VLOOKUP(A18,$D$17:$D$100,1,FALSE)</f>
        <v>#N/A</v>
      </c>
      <c r="C18" s="206" t="s">
        <v>804</v>
      </c>
      <c r="D18" s="20" t="s">
        <v>493</v>
      </c>
      <c r="E18" s="207" t="s">
        <v>720</v>
      </c>
      <c r="F18" s="208"/>
      <c r="G18" s="174" t="s">
        <v>372</v>
      </c>
      <c r="H18" s="205" t="e">
        <f t="shared" ref="H18:H81" si="1">VLOOKUP(D18,$G$17:$G$204,1,FALSE)</f>
        <v>#N/A</v>
      </c>
      <c r="I18" s="195" t="s">
        <v>372</v>
      </c>
      <c r="J18" s="2" t="str">
        <f t="shared" ref="J18:J81" si="2">VLOOKUP(I18,$A$17:$A$236,1,FALSE)</f>
        <v>4.1.2</v>
      </c>
      <c r="K18" s="204"/>
      <c r="L18" s="174" t="s">
        <v>493</v>
      </c>
      <c r="M18" s="2" t="str">
        <f t="shared" ref="M18:M81" si="3">VLOOKUP(L18,$A$17:$A$204,1,FALSE)</f>
        <v>4.3.2</v>
      </c>
    </row>
    <row r="19" spans="1:28" s="2" customFormat="1" x14ac:dyDescent="0.35">
      <c r="A19" s="217" t="s">
        <v>373</v>
      </c>
      <c r="B19" s="269" t="e">
        <f t="shared" si="0"/>
        <v>#N/A</v>
      </c>
      <c r="C19" s="206" t="s">
        <v>804</v>
      </c>
      <c r="D19" s="20" t="s">
        <v>494</v>
      </c>
      <c r="E19" s="207" t="s">
        <v>720</v>
      </c>
      <c r="F19" s="208"/>
      <c r="G19" s="174" t="s">
        <v>373</v>
      </c>
      <c r="H19" s="205" t="e">
        <f t="shared" si="1"/>
        <v>#N/A</v>
      </c>
      <c r="I19" s="195" t="s">
        <v>373</v>
      </c>
      <c r="J19" s="2" t="str">
        <f t="shared" si="2"/>
        <v>4.1.3</v>
      </c>
      <c r="K19" s="204"/>
      <c r="L19" s="174" t="s">
        <v>494</v>
      </c>
      <c r="M19" s="2" t="str">
        <f t="shared" si="3"/>
        <v>4.3.3</v>
      </c>
    </row>
    <row r="20" spans="1:28" s="2" customFormat="1" x14ac:dyDescent="0.35">
      <c r="A20" s="217" t="s">
        <v>374</v>
      </c>
      <c r="B20" s="269" t="e">
        <f t="shared" si="0"/>
        <v>#N/A</v>
      </c>
      <c r="C20" s="206" t="s">
        <v>804</v>
      </c>
      <c r="D20" s="20" t="s">
        <v>495</v>
      </c>
      <c r="E20" s="207" t="s">
        <v>720</v>
      </c>
      <c r="F20" s="208"/>
      <c r="G20" s="174" t="s">
        <v>374</v>
      </c>
      <c r="H20" s="205" t="e">
        <f t="shared" si="1"/>
        <v>#N/A</v>
      </c>
      <c r="I20" s="195" t="s">
        <v>374</v>
      </c>
      <c r="J20" s="2" t="str">
        <f t="shared" si="2"/>
        <v>4.1.4</v>
      </c>
      <c r="K20" s="204"/>
      <c r="L20" s="174" t="s">
        <v>495</v>
      </c>
      <c r="M20" s="2" t="str">
        <f t="shared" si="3"/>
        <v>4.3.4</v>
      </c>
    </row>
    <row r="21" spans="1:28" s="2" customFormat="1" x14ac:dyDescent="0.35">
      <c r="A21" s="217" t="s">
        <v>375</v>
      </c>
      <c r="B21" s="269" t="e">
        <f t="shared" si="0"/>
        <v>#N/A</v>
      </c>
      <c r="C21" s="206" t="s">
        <v>804</v>
      </c>
      <c r="D21" s="20" t="s">
        <v>496</v>
      </c>
      <c r="E21" s="207" t="s">
        <v>720</v>
      </c>
      <c r="F21" s="208"/>
      <c r="G21" s="174" t="s">
        <v>375</v>
      </c>
      <c r="H21" s="205" t="e">
        <f t="shared" si="1"/>
        <v>#N/A</v>
      </c>
      <c r="I21" s="195" t="s">
        <v>375</v>
      </c>
      <c r="J21" s="2" t="str">
        <f t="shared" si="2"/>
        <v>4.1.5</v>
      </c>
      <c r="K21" s="204"/>
      <c r="L21" s="174" t="s">
        <v>496</v>
      </c>
      <c r="M21" s="2" t="str">
        <f t="shared" si="3"/>
        <v>4.3.5</v>
      </c>
    </row>
    <row r="22" spans="1:28" s="2" customFormat="1" x14ac:dyDescent="0.35">
      <c r="A22" s="217" t="s">
        <v>376</v>
      </c>
      <c r="B22" s="269" t="e">
        <f t="shared" si="0"/>
        <v>#N/A</v>
      </c>
      <c r="C22" s="206" t="s">
        <v>804</v>
      </c>
      <c r="D22" s="20" t="s">
        <v>497</v>
      </c>
      <c r="E22" s="207" t="s">
        <v>720</v>
      </c>
      <c r="F22" s="208"/>
      <c r="G22" s="174" t="s">
        <v>376</v>
      </c>
      <c r="H22" s="205" t="e">
        <f t="shared" si="1"/>
        <v>#N/A</v>
      </c>
      <c r="I22" s="195" t="s">
        <v>376</v>
      </c>
      <c r="J22" s="2" t="str">
        <f t="shared" si="2"/>
        <v>4.1.6</v>
      </c>
      <c r="K22" s="204"/>
      <c r="L22" s="174" t="s">
        <v>497</v>
      </c>
      <c r="M22" s="2" t="str">
        <f t="shared" si="3"/>
        <v>4.3.6</v>
      </c>
    </row>
    <row r="23" spans="1:28" s="2" customFormat="1" x14ac:dyDescent="0.35">
      <c r="A23" s="217" t="s">
        <v>377</v>
      </c>
      <c r="B23" s="269" t="e">
        <f t="shared" si="0"/>
        <v>#N/A</v>
      </c>
      <c r="C23" s="206" t="s">
        <v>804</v>
      </c>
      <c r="D23" s="20" t="s">
        <v>498</v>
      </c>
      <c r="E23" s="207" t="s">
        <v>720</v>
      </c>
      <c r="F23" s="208"/>
      <c r="G23" s="174" t="s">
        <v>377</v>
      </c>
      <c r="H23" s="205" t="e">
        <f t="shared" si="1"/>
        <v>#N/A</v>
      </c>
      <c r="I23" s="195" t="s">
        <v>377</v>
      </c>
      <c r="J23" s="2" t="str">
        <f t="shared" si="2"/>
        <v>4.1.7</v>
      </c>
      <c r="K23" s="204"/>
      <c r="L23" s="174" t="s">
        <v>498</v>
      </c>
      <c r="M23" s="2" t="str">
        <f t="shared" si="3"/>
        <v>4.3.7</v>
      </c>
    </row>
    <row r="24" spans="1:28" s="2" customFormat="1" x14ac:dyDescent="0.35">
      <c r="A24" s="217" t="s">
        <v>378</v>
      </c>
      <c r="B24" s="269" t="e">
        <f t="shared" si="0"/>
        <v>#N/A</v>
      </c>
      <c r="C24" s="206" t="s">
        <v>804</v>
      </c>
      <c r="D24" s="20" t="s">
        <v>499</v>
      </c>
      <c r="E24" s="207" t="s">
        <v>720</v>
      </c>
      <c r="F24" s="208"/>
      <c r="G24" s="174" t="s">
        <v>378</v>
      </c>
      <c r="H24" s="205" t="e">
        <f t="shared" si="1"/>
        <v>#N/A</v>
      </c>
      <c r="I24" s="195" t="s">
        <v>378</v>
      </c>
      <c r="J24" s="2" t="str">
        <f t="shared" si="2"/>
        <v>4.1.8</v>
      </c>
      <c r="K24" s="204"/>
      <c r="L24" s="174" t="s">
        <v>499</v>
      </c>
      <c r="M24" s="2" t="str">
        <f t="shared" si="3"/>
        <v>4.3.8</v>
      </c>
    </row>
    <row r="25" spans="1:28" s="2" customFormat="1" x14ac:dyDescent="0.35">
      <c r="A25" s="217" t="s">
        <v>379</v>
      </c>
      <c r="B25" s="269" t="e">
        <f t="shared" si="0"/>
        <v>#N/A</v>
      </c>
      <c r="C25" s="206" t="s">
        <v>804</v>
      </c>
      <c r="D25" s="20" t="s">
        <v>500</v>
      </c>
      <c r="E25" s="207" t="s">
        <v>720</v>
      </c>
      <c r="F25" s="208"/>
      <c r="G25" s="174" t="s">
        <v>379</v>
      </c>
      <c r="H25" s="205" t="e">
        <f t="shared" si="1"/>
        <v>#N/A</v>
      </c>
      <c r="I25" s="195" t="s">
        <v>379</v>
      </c>
      <c r="J25" s="2" t="str">
        <f t="shared" si="2"/>
        <v>4.1.9</v>
      </c>
      <c r="K25" s="204"/>
      <c r="L25" s="174" t="s">
        <v>500</v>
      </c>
      <c r="M25" s="2" t="str">
        <f t="shared" si="3"/>
        <v>4.3.9</v>
      </c>
    </row>
    <row r="26" spans="1:28" s="2" customFormat="1" x14ac:dyDescent="0.35">
      <c r="A26" s="217" t="s">
        <v>380</v>
      </c>
      <c r="B26" s="269" t="e">
        <f t="shared" si="0"/>
        <v>#N/A</v>
      </c>
      <c r="C26" s="206" t="s">
        <v>804</v>
      </c>
      <c r="D26" s="20" t="s">
        <v>501</v>
      </c>
      <c r="E26" s="207" t="s">
        <v>720</v>
      </c>
      <c r="F26" s="208"/>
      <c r="G26" s="174" t="s">
        <v>380</v>
      </c>
      <c r="H26" s="205" t="e">
        <f t="shared" si="1"/>
        <v>#N/A</v>
      </c>
      <c r="I26" s="195" t="s">
        <v>380</v>
      </c>
      <c r="J26" s="2" t="str">
        <f t="shared" si="2"/>
        <v>4.1.10</v>
      </c>
      <c r="K26" s="204"/>
      <c r="L26" s="174" t="s">
        <v>501</v>
      </c>
      <c r="M26" s="2" t="str">
        <f t="shared" si="3"/>
        <v>4.3.10</v>
      </c>
    </row>
    <row r="27" spans="1:28" s="2" customFormat="1" x14ac:dyDescent="0.35">
      <c r="A27" s="217" t="s">
        <v>381</v>
      </c>
      <c r="B27" s="269" t="e">
        <f t="shared" si="0"/>
        <v>#N/A</v>
      </c>
      <c r="C27" s="206" t="s">
        <v>804</v>
      </c>
      <c r="D27" s="20" t="s">
        <v>502</v>
      </c>
      <c r="E27" s="207" t="s">
        <v>720</v>
      </c>
      <c r="F27" s="208"/>
      <c r="G27" s="174" t="s">
        <v>381</v>
      </c>
      <c r="H27" s="205" t="e">
        <f t="shared" si="1"/>
        <v>#N/A</v>
      </c>
      <c r="I27" s="195" t="s">
        <v>381</v>
      </c>
      <c r="J27" s="2" t="str">
        <f t="shared" si="2"/>
        <v>4.2.1</v>
      </c>
      <c r="K27" s="204"/>
      <c r="L27" s="174" t="s">
        <v>502</v>
      </c>
      <c r="M27" s="2" t="str">
        <f t="shared" si="3"/>
        <v>4.3.11</v>
      </c>
    </row>
    <row r="28" spans="1:28" s="2" customFormat="1" x14ac:dyDescent="0.35">
      <c r="A28" s="263" t="s">
        <v>492</v>
      </c>
      <c r="B28" s="269" t="str">
        <f t="shared" si="0"/>
        <v>4.3.1</v>
      </c>
      <c r="C28" s="206" t="s">
        <v>804</v>
      </c>
      <c r="D28" s="20" t="s">
        <v>503</v>
      </c>
      <c r="E28" s="207" t="s">
        <v>720</v>
      </c>
      <c r="F28" s="208"/>
      <c r="G28" s="183" t="s">
        <v>382</v>
      </c>
      <c r="H28" s="205" t="e">
        <f t="shared" si="1"/>
        <v>#N/A</v>
      </c>
      <c r="I28" s="195" t="s">
        <v>492</v>
      </c>
      <c r="J28" s="2" t="str">
        <f t="shared" si="2"/>
        <v>4.3.1</v>
      </c>
      <c r="K28" s="204"/>
      <c r="L28" s="174" t="s">
        <v>503</v>
      </c>
      <c r="M28" s="2" t="str">
        <f t="shared" si="3"/>
        <v>4.3.12</v>
      </c>
    </row>
    <row r="29" spans="1:28" s="2" customFormat="1" x14ac:dyDescent="0.35">
      <c r="A29" s="263" t="s">
        <v>493</v>
      </c>
      <c r="B29" s="269" t="str">
        <f t="shared" si="0"/>
        <v>4.3.2</v>
      </c>
      <c r="C29" s="206" t="s">
        <v>804</v>
      </c>
      <c r="D29" s="20" t="s">
        <v>504</v>
      </c>
      <c r="E29" s="207" t="s">
        <v>720</v>
      </c>
      <c r="F29" s="208"/>
      <c r="G29" s="182" t="s">
        <v>383</v>
      </c>
      <c r="H29" s="205" t="e">
        <f t="shared" si="1"/>
        <v>#N/A</v>
      </c>
      <c r="I29" s="195" t="s">
        <v>492</v>
      </c>
      <c r="J29" s="2" t="str">
        <f t="shared" si="2"/>
        <v>4.3.1</v>
      </c>
      <c r="K29" s="204"/>
      <c r="L29" s="174" t="s">
        <v>504</v>
      </c>
      <c r="M29" s="2" t="str">
        <f t="shared" si="3"/>
        <v>4.3.13</v>
      </c>
    </row>
    <row r="30" spans="1:28" s="2" customFormat="1" x14ac:dyDescent="0.35">
      <c r="A30" s="263" t="s">
        <v>494</v>
      </c>
      <c r="B30" s="269" t="str">
        <f t="shared" si="0"/>
        <v>4.3.3</v>
      </c>
      <c r="C30" s="206" t="s">
        <v>804</v>
      </c>
      <c r="D30" s="20" t="s">
        <v>505</v>
      </c>
      <c r="E30" s="207" t="s">
        <v>720</v>
      </c>
      <c r="F30" s="208"/>
      <c r="G30" s="182" t="s">
        <v>384</v>
      </c>
      <c r="H30" s="205" t="e">
        <f t="shared" si="1"/>
        <v>#N/A</v>
      </c>
      <c r="I30" s="195" t="s">
        <v>493</v>
      </c>
      <c r="J30" s="2" t="str">
        <f t="shared" si="2"/>
        <v>4.3.2</v>
      </c>
      <c r="K30" s="204"/>
      <c r="L30" s="174" t="s">
        <v>505</v>
      </c>
      <c r="M30" s="2" t="str">
        <f t="shared" si="3"/>
        <v>4.3.14</v>
      </c>
    </row>
    <row r="31" spans="1:28" s="2" customFormat="1" ht="15" thickBot="1" x14ac:dyDescent="0.4">
      <c r="A31" s="263" t="s">
        <v>495</v>
      </c>
      <c r="B31" s="269" t="str">
        <f t="shared" si="0"/>
        <v>4.3.4</v>
      </c>
      <c r="C31" s="209" t="s">
        <v>804</v>
      </c>
      <c r="D31" s="161" t="s">
        <v>506</v>
      </c>
      <c r="E31" s="210" t="s">
        <v>720</v>
      </c>
      <c r="F31" s="211"/>
      <c r="G31" s="182" t="s">
        <v>385</v>
      </c>
      <c r="H31" s="205" t="e">
        <f t="shared" si="1"/>
        <v>#N/A</v>
      </c>
      <c r="I31" s="195" t="s">
        <v>493</v>
      </c>
      <c r="J31" s="2" t="str">
        <f t="shared" si="2"/>
        <v>4.3.2</v>
      </c>
      <c r="K31" s="204"/>
      <c r="L31" s="175" t="s">
        <v>506</v>
      </c>
      <c r="M31" s="2" t="str">
        <f t="shared" si="3"/>
        <v>4.3.15</v>
      </c>
      <c r="T31" s="2" t="s">
        <v>323</v>
      </c>
      <c r="U31" s="2" t="s">
        <v>861</v>
      </c>
      <c r="V31" s="2" t="s">
        <v>861</v>
      </c>
      <c r="Y31" s="190" t="s">
        <v>325</v>
      </c>
      <c r="Z31" s="190" t="s">
        <v>692</v>
      </c>
      <c r="AA31" s="190" t="s">
        <v>366</v>
      </c>
      <c r="AB31" s="196" t="s">
        <v>367</v>
      </c>
    </row>
    <row r="32" spans="1:28" s="2" customFormat="1" ht="180" x14ac:dyDescent="0.35">
      <c r="A32" s="263" t="s">
        <v>496</v>
      </c>
      <c r="B32" s="269" t="str">
        <f t="shared" si="0"/>
        <v>4.3.5</v>
      </c>
      <c r="C32" s="212" t="s">
        <v>799</v>
      </c>
      <c r="D32" s="160" t="s">
        <v>507</v>
      </c>
      <c r="E32" s="213" t="s">
        <v>719</v>
      </c>
      <c r="F32" s="214" t="s">
        <v>800</v>
      </c>
      <c r="G32" s="183" t="s">
        <v>386</v>
      </c>
      <c r="H32" s="205" t="e">
        <f t="shared" si="1"/>
        <v>#N/A</v>
      </c>
      <c r="I32" s="195" t="s">
        <v>494</v>
      </c>
      <c r="J32" s="2" t="str">
        <f t="shared" si="2"/>
        <v>4.3.3</v>
      </c>
      <c r="K32" s="204"/>
      <c r="L32" s="176" t="s">
        <v>507</v>
      </c>
      <c r="M32" s="215" t="e">
        <f t="shared" si="3"/>
        <v>#N/A</v>
      </c>
      <c r="N32" s="216" t="s">
        <v>723</v>
      </c>
      <c r="O32" s="216" t="s">
        <v>726</v>
      </c>
      <c r="T32" s="15" t="s">
        <v>507</v>
      </c>
      <c r="U32" s="217" t="s">
        <v>723</v>
      </c>
      <c r="V32" s="217" t="s">
        <v>726</v>
      </c>
      <c r="W32" s="15"/>
      <c r="X32" s="15"/>
      <c r="Y32" s="147" t="s">
        <v>845</v>
      </c>
      <c r="Z32" s="147" t="s">
        <v>846</v>
      </c>
      <c r="AA32" s="150" t="s">
        <v>23</v>
      </c>
      <c r="AB32" s="2" t="str">
        <f>VLOOKUP(T32,Guide_Internal_Use!$C$2:$G$207,5,FALSE)</f>
        <v>DataFile_4_4a</v>
      </c>
    </row>
    <row r="33" spans="1:28" s="2" customFormat="1" ht="132" x14ac:dyDescent="0.35">
      <c r="A33" s="263" t="s">
        <v>497</v>
      </c>
      <c r="B33" s="269" t="str">
        <f t="shared" si="0"/>
        <v>4.3.6</v>
      </c>
      <c r="C33" s="206" t="s">
        <v>799</v>
      </c>
      <c r="D33" s="20" t="s">
        <v>508</v>
      </c>
      <c r="E33" s="218" t="s">
        <v>719</v>
      </c>
      <c r="F33" s="208" t="s">
        <v>801</v>
      </c>
      <c r="G33" s="183" t="s">
        <v>387</v>
      </c>
      <c r="H33" s="205" t="e">
        <f t="shared" si="1"/>
        <v>#N/A</v>
      </c>
      <c r="I33" s="195" t="s">
        <v>494</v>
      </c>
      <c r="J33" s="2" t="str">
        <f t="shared" si="2"/>
        <v>4.3.3</v>
      </c>
      <c r="K33" s="204"/>
      <c r="L33" s="174" t="s">
        <v>508</v>
      </c>
      <c r="M33" s="215" t="e">
        <f t="shared" si="3"/>
        <v>#N/A</v>
      </c>
      <c r="N33" s="216" t="s">
        <v>728</v>
      </c>
      <c r="O33" s="216" t="s">
        <v>731</v>
      </c>
      <c r="T33" s="15" t="s">
        <v>508</v>
      </c>
      <c r="U33" s="217" t="s">
        <v>728</v>
      </c>
      <c r="V33" s="217" t="s">
        <v>731</v>
      </c>
      <c r="W33" s="15"/>
      <c r="X33" s="15"/>
      <c r="Y33" s="147" t="s">
        <v>847</v>
      </c>
      <c r="Z33" s="147" t="s">
        <v>848</v>
      </c>
      <c r="AA33" s="150" t="s">
        <v>9</v>
      </c>
      <c r="AB33" s="2" t="str">
        <f>VLOOKUP(T33,Guide_Internal_Use!$C$2:$G$207,5,FALSE)</f>
        <v>DataFile_4_4a</v>
      </c>
    </row>
    <row r="34" spans="1:28" s="2" customFormat="1" ht="180" x14ac:dyDescent="0.35">
      <c r="A34" s="263" t="s">
        <v>498</v>
      </c>
      <c r="B34" s="269" t="str">
        <f t="shared" si="0"/>
        <v>4.3.7</v>
      </c>
      <c r="C34" s="206" t="s">
        <v>799</v>
      </c>
      <c r="D34" s="20" t="s">
        <v>509</v>
      </c>
      <c r="E34" s="218" t="s">
        <v>719</v>
      </c>
      <c r="F34" s="208" t="s">
        <v>802</v>
      </c>
      <c r="G34" s="181" t="s">
        <v>388</v>
      </c>
      <c r="H34" s="205" t="e">
        <f t="shared" si="1"/>
        <v>#N/A</v>
      </c>
      <c r="I34" s="195" t="s">
        <v>495</v>
      </c>
      <c r="J34" s="2" t="str">
        <f t="shared" si="2"/>
        <v>4.3.4</v>
      </c>
      <c r="K34" s="204"/>
      <c r="L34" s="174" t="s">
        <v>509</v>
      </c>
      <c r="M34" s="215" t="e">
        <f t="shared" si="3"/>
        <v>#N/A</v>
      </c>
      <c r="N34" s="216" t="s">
        <v>732</v>
      </c>
      <c r="O34" s="216" t="s">
        <v>734</v>
      </c>
      <c r="T34" s="15" t="s">
        <v>509</v>
      </c>
      <c r="U34" s="217" t="s">
        <v>732</v>
      </c>
      <c r="V34" s="217" t="s">
        <v>734</v>
      </c>
      <c r="W34" s="15"/>
      <c r="X34" s="15"/>
      <c r="Y34" s="147" t="s">
        <v>849</v>
      </c>
      <c r="Z34" s="147" t="s">
        <v>850</v>
      </c>
      <c r="AA34" s="150" t="s">
        <v>9</v>
      </c>
      <c r="AB34" s="2" t="str">
        <f>VLOOKUP(T34,Guide_Internal_Use!$C$2:$G$207,5,FALSE)</f>
        <v>DataFile_4_4a</v>
      </c>
    </row>
    <row r="35" spans="1:28" s="2" customFormat="1" ht="141.5" customHeight="1" thickBot="1" x14ac:dyDescent="0.4">
      <c r="A35" s="263" t="s">
        <v>499</v>
      </c>
      <c r="B35" s="269" t="str">
        <f t="shared" si="0"/>
        <v>4.3.8</v>
      </c>
      <c r="C35" s="209" t="s">
        <v>799</v>
      </c>
      <c r="D35" s="161" t="s">
        <v>510</v>
      </c>
      <c r="E35" s="219" t="s">
        <v>719</v>
      </c>
      <c r="F35" s="211" t="s">
        <v>803</v>
      </c>
      <c r="G35" s="183" t="s">
        <v>389</v>
      </c>
      <c r="H35" s="205" t="e">
        <f t="shared" si="1"/>
        <v>#N/A</v>
      </c>
      <c r="I35" s="195" t="s">
        <v>495</v>
      </c>
      <c r="J35" s="2" t="str">
        <f t="shared" si="2"/>
        <v>4.3.4</v>
      </c>
      <c r="K35" s="204"/>
      <c r="L35" s="175" t="s">
        <v>510</v>
      </c>
      <c r="M35" s="215" t="e">
        <f t="shared" si="3"/>
        <v>#N/A</v>
      </c>
      <c r="N35" s="216" t="s">
        <v>737</v>
      </c>
      <c r="O35" s="216" t="s">
        <v>739</v>
      </c>
      <c r="T35" s="15" t="s">
        <v>510</v>
      </c>
      <c r="U35" s="217" t="s">
        <v>737</v>
      </c>
      <c r="V35" s="217" t="s">
        <v>739</v>
      </c>
      <c r="W35" s="15"/>
      <c r="X35" s="15"/>
      <c r="Y35" s="147" t="s">
        <v>851</v>
      </c>
      <c r="Z35" s="147" t="s">
        <v>852</v>
      </c>
      <c r="AA35" s="150" t="s">
        <v>9</v>
      </c>
      <c r="AB35" s="2" t="str">
        <f>VLOOKUP(T35,Guide_Internal_Use!$C$2:$G$207,5,FALSE)</f>
        <v>DataFile_4_4a</v>
      </c>
    </row>
    <row r="36" spans="1:28" s="2" customFormat="1" ht="216" x14ac:dyDescent="0.35">
      <c r="A36" s="263" t="s">
        <v>500</v>
      </c>
      <c r="B36" s="269" t="str">
        <f t="shared" si="0"/>
        <v>4.3.9</v>
      </c>
      <c r="C36" s="212" t="s">
        <v>798</v>
      </c>
      <c r="D36" s="160" t="s">
        <v>511</v>
      </c>
      <c r="E36" s="213" t="s">
        <v>719</v>
      </c>
      <c r="F36" s="220"/>
      <c r="G36" s="186" t="s">
        <v>390</v>
      </c>
      <c r="H36" s="205" t="e">
        <f t="shared" si="1"/>
        <v>#N/A</v>
      </c>
      <c r="I36" s="195" t="s">
        <v>496</v>
      </c>
      <c r="J36" s="2" t="str">
        <f t="shared" si="2"/>
        <v>4.3.5</v>
      </c>
      <c r="K36" s="204"/>
      <c r="L36" s="176" t="s">
        <v>511</v>
      </c>
      <c r="M36" s="2" t="str">
        <f t="shared" si="3"/>
        <v>4.4.5</v>
      </c>
      <c r="T36" s="188" t="s">
        <v>513</v>
      </c>
      <c r="U36" s="221" t="s">
        <v>822</v>
      </c>
      <c r="V36" s="221" t="s">
        <v>823</v>
      </c>
      <c r="W36" s="221" t="s">
        <v>824</v>
      </c>
      <c r="X36" s="221" t="s">
        <v>825</v>
      </c>
      <c r="Y36" s="150" t="s">
        <v>853</v>
      </c>
      <c r="Z36" s="150" t="s">
        <v>862</v>
      </c>
      <c r="AA36" s="150" t="s">
        <v>9</v>
      </c>
      <c r="AB36" s="2" t="str">
        <f>VLOOKUP(T36,Guide_Internal_Use!$C$2:$G$207,5,FALSE)</f>
        <v>DataFile_6_1</v>
      </c>
    </row>
    <row r="37" spans="1:28" s="2" customFormat="1" ht="132.5" thickBot="1" x14ac:dyDescent="0.4">
      <c r="A37" s="263" t="s">
        <v>501</v>
      </c>
      <c r="B37" s="269" t="str">
        <f t="shared" si="0"/>
        <v>4.3.10</v>
      </c>
      <c r="C37" s="209" t="s">
        <v>798</v>
      </c>
      <c r="D37" s="161" t="s">
        <v>512</v>
      </c>
      <c r="E37" s="219" t="s">
        <v>719</v>
      </c>
      <c r="F37" s="222"/>
      <c r="G37" s="182" t="s">
        <v>391</v>
      </c>
      <c r="H37" s="205" t="e">
        <f t="shared" si="1"/>
        <v>#N/A</v>
      </c>
      <c r="I37" s="195" t="s">
        <v>496</v>
      </c>
      <c r="J37" s="2" t="str">
        <f t="shared" si="2"/>
        <v>4.3.5</v>
      </c>
      <c r="K37" s="204"/>
      <c r="L37" s="175" t="s">
        <v>512</v>
      </c>
      <c r="M37" s="2" t="str">
        <f t="shared" si="3"/>
        <v>4.4.9</v>
      </c>
      <c r="T37" s="15" t="s">
        <v>547</v>
      </c>
      <c r="U37" s="223" t="s">
        <v>768</v>
      </c>
      <c r="V37" s="223" t="s">
        <v>771</v>
      </c>
      <c r="W37" s="15"/>
      <c r="X37" s="15"/>
      <c r="Y37" s="147" t="s">
        <v>854</v>
      </c>
      <c r="Z37" s="147" t="s">
        <v>855</v>
      </c>
      <c r="AA37" s="150" t="s">
        <v>630</v>
      </c>
      <c r="AB37" s="2" t="str">
        <f>VLOOKUP(T37,Guide_Internal_Use!$C$2:$G$207,5,FALSE)</f>
        <v>DataFile_17_3</v>
      </c>
    </row>
    <row r="38" spans="1:28" s="2" customFormat="1" ht="180.5" thickBot="1" x14ac:dyDescent="0.4">
      <c r="A38" s="263" t="s">
        <v>502</v>
      </c>
      <c r="B38" s="269" t="str">
        <f t="shared" si="0"/>
        <v>4.3.11</v>
      </c>
      <c r="C38" s="224" t="s">
        <v>796</v>
      </c>
      <c r="D38" s="162" t="s">
        <v>513</v>
      </c>
      <c r="E38" s="225" t="s">
        <v>742</v>
      </c>
      <c r="F38" s="197" t="s">
        <v>797</v>
      </c>
      <c r="G38" s="183" t="s">
        <v>392</v>
      </c>
      <c r="H38" s="205" t="e">
        <f t="shared" si="1"/>
        <v>#N/A</v>
      </c>
      <c r="I38" s="195" t="s">
        <v>497</v>
      </c>
      <c r="J38" s="2" t="str">
        <f t="shared" si="2"/>
        <v>4.3.6</v>
      </c>
      <c r="K38" s="204"/>
      <c r="L38" s="177" t="s">
        <v>513</v>
      </c>
      <c r="M38" s="215" t="e">
        <f t="shared" si="3"/>
        <v>#N/A</v>
      </c>
      <c r="N38" s="226" t="s">
        <v>822</v>
      </c>
      <c r="O38" s="226" t="s">
        <v>823</v>
      </c>
      <c r="P38" s="226" t="s">
        <v>824</v>
      </c>
      <c r="Q38" s="226" t="s">
        <v>825</v>
      </c>
      <c r="T38" s="189" t="s">
        <v>548</v>
      </c>
      <c r="U38" s="227" t="s">
        <v>826</v>
      </c>
      <c r="V38" s="227" t="s">
        <v>827</v>
      </c>
      <c r="W38" s="15"/>
      <c r="X38" s="15"/>
      <c r="Y38" s="150" t="s">
        <v>856</v>
      </c>
      <c r="Z38" s="150" t="s">
        <v>857</v>
      </c>
      <c r="AA38" s="150" t="s">
        <v>64</v>
      </c>
      <c r="AB38" s="2" t="str">
        <f>VLOOKUP(T38,Guide_Internal_Use!$C$2:$G$207,5,FALSE)</f>
        <v>DataFile_18_2</v>
      </c>
    </row>
    <row r="39" spans="1:28" s="2" customFormat="1" ht="24" x14ac:dyDescent="0.35">
      <c r="A39" s="263" t="s">
        <v>503</v>
      </c>
      <c r="B39" s="269" t="str">
        <f t="shared" si="0"/>
        <v>4.3.12</v>
      </c>
      <c r="C39" s="212" t="s">
        <v>795</v>
      </c>
      <c r="D39" s="160" t="s">
        <v>514</v>
      </c>
      <c r="E39" s="228" t="s">
        <v>720</v>
      </c>
      <c r="F39" s="220"/>
      <c r="G39" s="183" t="s">
        <v>393</v>
      </c>
      <c r="H39" s="205" t="e">
        <f t="shared" si="1"/>
        <v>#N/A</v>
      </c>
      <c r="I39" s="195" t="s">
        <v>497</v>
      </c>
      <c r="J39" s="2" t="str">
        <f t="shared" si="2"/>
        <v>4.3.6</v>
      </c>
      <c r="K39" s="204"/>
      <c r="L39" s="176" t="s">
        <v>514</v>
      </c>
      <c r="M39" s="2" t="str">
        <f t="shared" si="3"/>
        <v>6.2.1</v>
      </c>
      <c r="T39" s="189" t="s">
        <v>549</v>
      </c>
      <c r="U39" s="15" t="s">
        <v>828</v>
      </c>
      <c r="V39" s="15" t="s">
        <v>829</v>
      </c>
      <c r="W39" s="15"/>
      <c r="X39" s="15"/>
      <c r="Y39" s="150" t="s">
        <v>230</v>
      </c>
      <c r="Z39" s="150" t="s">
        <v>229</v>
      </c>
      <c r="AA39" s="150" t="s">
        <v>64</v>
      </c>
      <c r="AB39" s="2" t="str">
        <f>VLOOKUP(T39,Guide_Internal_Use!$C$2:$G$207,5,FALSE)</f>
        <v>DataFile_18_2</v>
      </c>
    </row>
    <row r="40" spans="1:28" s="2" customFormat="1" ht="24" x14ac:dyDescent="0.35">
      <c r="A40" s="263" t="s">
        <v>504</v>
      </c>
      <c r="B40" s="269" t="str">
        <f t="shared" si="0"/>
        <v>4.3.13</v>
      </c>
      <c r="C40" s="206" t="s">
        <v>795</v>
      </c>
      <c r="D40" s="20" t="s">
        <v>515</v>
      </c>
      <c r="E40" s="207" t="s">
        <v>720</v>
      </c>
      <c r="F40" s="229"/>
      <c r="G40" s="187" t="s">
        <v>394</v>
      </c>
      <c r="H40" s="205" t="e">
        <f t="shared" si="1"/>
        <v>#N/A</v>
      </c>
      <c r="I40" s="195" t="s">
        <v>498</v>
      </c>
      <c r="J40" s="2" t="str">
        <f t="shared" si="2"/>
        <v>4.3.7</v>
      </c>
      <c r="K40" s="204"/>
      <c r="L40" s="174" t="s">
        <v>515</v>
      </c>
      <c r="M40" s="2" t="str">
        <f t="shared" si="3"/>
        <v>6.2.2</v>
      </c>
      <c r="T40" s="189" t="s">
        <v>550</v>
      </c>
      <c r="U40" s="15" t="s">
        <v>830</v>
      </c>
      <c r="V40" s="15" t="s">
        <v>831</v>
      </c>
      <c r="W40" s="15"/>
      <c r="X40" s="15"/>
      <c r="Y40" s="150" t="s">
        <v>231</v>
      </c>
      <c r="Z40" s="150" t="s">
        <v>229</v>
      </c>
      <c r="AA40" s="150" t="s">
        <v>64</v>
      </c>
      <c r="AB40" s="2" t="str">
        <f>VLOOKUP(T40,Guide_Internal_Use!$C$2:$G$207,5,FALSE)</f>
        <v>DataFile_18_2</v>
      </c>
    </row>
    <row r="41" spans="1:28" s="2" customFormat="1" ht="156" x14ac:dyDescent="0.35">
      <c r="A41" s="263" t="s">
        <v>505</v>
      </c>
      <c r="B41" s="269" t="str">
        <f t="shared" si="0"/>
        <v>4.3.14</v>
      </c>
      <c r="C41" s="206" t="s">
        <v>795</v>
      </c>
      <c r="D41" s="20" t="s">
        <v>516</v>
      </c>
      <c r="E41" s="207" t="s">
        <v>720</v>
      </c>
      <c r="F41" s="230"/>
      <c r="G41" s="183" t="s">
        <v>395</v>
      </c>
      <c r="H41" s="205" t="e">
        <f t="shared" si="1"/>
        <v>#N/A</v>
      </c>
      <c r="I41" s="195" t="s">
        <v>498</v>
      </c>
      <c r="J41" s="2" t="str">
        <f t="shared" si="2"/>
        <v>4.3.7</v>
      </c>
      <c r="K41" s="204"/>
      <c r="L41" s="174" t="s">
        <v>516</v>
      </c>
      <c r="M41" s="2" t="str">
        <f t="shared" si="3"/>
        <v>6.2.3</v>
      </c>
      <c r="T41" s="189" t="s">
        <v>551</v>
      </c>
      <c r="U41" s="221" t="s">
        <v>832</v>
      </c>
      <c r="V41" s="221" t="s">
        <v>833</v>
      </c>
      <c r="W41" s="15"/>
      <c r="X41" s="15"/>
      <c r="Y41" s="150" t="s">
        <v>858</v>
      </c>
      <c r="Z41" s="150" t="s">
        <v>859</v>
      </c>
      <c r="AA41" s="150" t="s">
        <v>64</v>
      </c>
      <c r="AB41" s="2" t="str">
        <f>VLOOKUP(T41,Guide_Internal_Use!$C$2:$G$207,5,FALSE)</f>
        <v>DataFile_18_2</v>
      </c>
    </row>
    <row r="42" spans="1:28" s="2" customFormat="1" ht="36" x14ac:dyDescent="0.35">
      <c r="A42" s="263" t="s">
        <v>506</v>
      </c>
      <c r="B42" s="269" t="str">
        <f t="shared" si="0"/>
        <v>4.3.15</v>
      </c>
      <c r="C42" s="206" t="s">
        <v>795</v>
      </c>
      <c r="D42" s="20" t="s">
        <v>517</v>
      </c>
      <c r="E42" s="207" t="s">
        <v>720</v>
      </c>
      <c r="F42" s="230"/>
      <c r="G42" s="187" t="s">
        <v>396</v>
      </c>
      <c r="H42" s="205" t="e">
        <f t="shared" si="1"/>
        <v>#N/A</v>
      </c>
      <c r="I42" s="195" t="s">
        <v>499</v>
      </c>
      <c r="J42" s="2" t="str">
        <f t="shared" si="2"/>
        <v>4.3.8</v>
      </c>
      <c r="K42" s="204"/>
      <c r="L42" s="174" t="s">
        <v>517</v>
      </c>
      <c r="M42" s="2" t="str">
        <f t="shared" si="3"/>
        <v>6.2.4</v>
      </c>
      <c r="T42" s="189" t="s">
        <v>552</v>
      </c>
      <c r="U42" s="15" t="s">
        <v>834</v>
      </c>
      <c r="V42" s="15" t="s">
        <v>835</v>
      </c>
      <c r="W42" s="15"/>
      <c r="X42" s="15"/>
      <c r="Y42" s="150" t="s">
        <v>234</v>
      </c>
      <c r="Z42" s="150" t="s">
        <v>229</v>
      </c>
      <c r="AA42" s="150" t="s">
        <v>64</v>
      </c>
      <c r="AB42" s="2" t="str">
        <f>VLOOKUP(T42,Guide_Internal_Use!$C$2:$G$207,5,FALSE)</f>
        <v>DataFile_18_2</v>
      </c>
    </row>
    <row r="43" spans="1:28" s="2" customFormat="1" ht="24" x14ac:dyDescent="0.35">
      <c r="A43" s="217" t="s">
        <v>382</v>
      </c>
      <c r="B43" s="269" t="e">
        <f t="shared" si="0"/>
        <v>#N/A</v>
      </c>
      <c r="C43" s="206" t="s">
        <v>795</v>
      </c>
      <c r="D43" s="20" t="s">
        <v>518</v>
      </c>
      <c r="E43" s="207" t="s">
        <v>720</v>
      </c>
      <c r="F43" s="230"/>
      <c r="G43" s="181" t="s">
        <v>397</v>
      </c>
      <c r="H43" s="205" t="e">
        <f t="shared" si="1"/>
        <v>#N/A</v>
      </c>
      <c r="I43" s="195" t="s">
        <v>499</v>
      </c>
      <c r="J43" s="2" t="str">
        <f t="shared" si="2"/>
        <v>4.3.8</v>
      </c>
      <c r="K43" s="204"/>
      <c r="L43" s="174" t="s">
        <v>518</v>
      </c>
      <c r="M43" s="2" t="str">
        <f t="shared" si="3"/>
        <v>6.2.5</v>
      </c>
      <c r="T43" s="189" t="s">
        <v>553</v>
      </c>
      <c r="U43" s="15" t="s">
        <v>836</v>
      </c>
      <c r="V43" s="15" t="s">
        <v>837</v>
      </c>
      <c r="W43" s="15"/>
      <c r="X43" s="15"/>
      <c r="Y43" s="150" t="s">
        <v>235</v>
      </c>
      <c r="Z43" s="150" t="s">
        <v>229</v>
      </c>
      <c r="AA43" s="150" t="s">
        <v>64</v>
      </c>
      <c r="AB43" s="2" t="str">
        <f>VLOOKUP(T43,Guide_Internal_Use!$C$2:$G$207,5,FALSE)</f>
        <v>DataFile_18_2</v>
      </c>
    </row>
    <row r="44" spans="1:28" s="2" customFormat="1" ht="120" x14ac:dyDescent="0.35">
      <c r="A44" s="217" t="s">
        <v>383</v>
      </c>
      <c r="B44" s="269" t="e">
        <f t="shared" si="0"/>
        <v>#N/A</v>
      </c>
      <c r="C44" s="206" t="s">
        <v>795</v>
      </c>
      <c r="D44" s="20" t="s">
        <v>519</v>
      </c>
      <c r="E44" s="207" t="s">
        <v>720</v>
      </c>
      <c r="F44" s="229"/>
      <c r="G44" s="187" t="s">
        <v>398</v>
      </c>
      <c r="H44" s="205" t="e">
        <f t="shared" si="1"/>
        <v>#N/A</v>
      </c>
      <c r="I44" s="195" t="s">
        <v>500</v>
      </c>
      <c r="J44" s="2" t="str">
        <f t="shared" si="2"/>
        <v>4.3.9</v>
      </c>
      <c r="K44" s="204"/>
      <c r="L44" s="174" t="s">
        <v>519</v>
      </c>
      <c r="M44" s="2" t="str">
        <f t="shared" si="3"/>
        <v>6.2.6</v>
      </c>
      <c r="T44" s="189" t="s">
        <v>483</v>
      </c>
      <c r="U44" s="217" t="s">
        <v>838</v>
      </c>
      <c r="V44" s="217" t="s">
        <v>839</v>
      </c>
      <c r="W44" s="15"/>
      <c r="X44" s="15"/>
      <c r="Y44" s="150" t="s">
        <v>860</v>
      </c>
      <c r="Z44" s="147" t="s">
        <v>867</v>
      </c>
      <c r="AA44" s="150" t="s">
        <v>64</v>
      </c>
      <c r="AB44" s="2" t="str">
        <f>VLOOKUP(T44,Guide_Internal_Use!$C$2:$G$207,5,FALSE)</f>
        <v>AggregatedDataFile</v>
      </c>
    </row>
    <row r="45" spans="1:28" s="2" customFormat="1" x14ac:dyDescent="0.35">
      <c r="A45" s="217" t="s">
        <v>723</v>
      </c>
      <c r="B45" s="269" t="e">
        <f t="shared" si="0"/>
        <v>#N/A</v>
      </c>
      <c r="C45" s="206" t="s">
        <v>795</v>
      </c>
      <c r="D45" s="20" t="s">
        <v>520</v>
      </c>
      <c r="E45" s="207" t="s">
        <v>720</v>
      </c>
      <c r="F45" s="229"/>
      <c r="G45" s="183" t="s">
        <v>399</v>
      </c>
      <c r="H45" s="205" t="e">
        <f t="shared" si="1"/>
        <v>#N/A</v>
      </c>
      <c r="I45" s="195" t="s">
        <v>500</v>
      </c>
      <c r="J45" s="2" t="str">
        <f t="shared" si="2"/>
        <v>4.3.9</v>
      </c>
      <c r="K45" s="204"/>
      <c r="L45" s="174" t="s">
        <v>520</v>
      </c>
      <c r="M45" s="2" t="str">
        <f t="shared" si="3"/>
        <v>6.2.7</v>
      </c>
    </row>
    <row r="46" spans="1:28" s="2" customFormat="1" x14ac:dyDescent="0.35">
      <c r="A46" s="217" t="s">
        <v>726</v>
      </c>
      <c r="B46" s="269" t="e">
        <f t="shared" si="0"/>
        <v>#N/A</v>
      </c>
      <c r="C46" s="206" t="s">
        <v>795</v>
      </c>
      <c r="D46" s="20" t="s">
        <v>521</v>
      </c>
      <c r="E46" s="207" t="s">
        <v>720</v>
      </c>
      <c r="F46" s="229"/>
      <c r="G46" s="187" t="s">
        <v>400</v>
      </c>
      <c r="H46" s="205" t="e">
        <f t="shared" si="1"/>
        <v>#N/A</v>
      </c>
      <c r="I46" s="195" t="s">
        <v>501</v>
      </c>
      <c r="J46" s="2" t="str">
        <f t="shared" si="2"/>
        <v>4.3.10</v>
      </c>
      <c r="K46" s="204"/>
      <c r="L46" s="174" t="s">
        <v>521</v>
      </c>
      <c r="M46" s="2" t="str">
        <f t="shared" si="3"/>
        <v>6.2.8</v>
      </c>
    </row>
    <row r="47" spans="1:28" s="2" customFormat="1" x14ac:dyDescent="0.35">
      <c r="A47" s="217" t="s">
        <v>384</v>
      </c>
      <c r="B47" s="269" t="e">
        <f t="shared" si="0"/>
        <v>#N/A</v>
      </c>
      <c r="C47" s="206" t="s">
        <v>795</v>
      </c>
      <c r="D47" s="20" t="s">
        <v>522</v>
      </c>
      <c r="E47" s="207" t="s">
        <v>720</v>
      </c>
      <c r="F47" s="229"/>
      <c r="G47" s="183" t="s">
        <v>401</v>
      </c>
      <c r="H47" s="205" t="e">
        <f t="shared" si="1"/>
        <v>#N/A</v>
      </c>
      <c r="I47" s="195" t="s">
        <v>501</v>
      </c>
      <c r="J47" s="2" t="str">
        <f t="shared" si="2"/>
        <v>4.3.10</v>
      </c>
      <c r="K47" s="204"/>
      <c r="L47" s="174" t="s">
        <v>522</v>
      </c>
      <c r="M47" s="2" t="str">
        <f t="shared" si="3"/>
        <v>6.2.9</v>
      </c>
    </row>
    <row r="48" spans="1:28" s="2" customFormat="1" x14ac:dyDescent="0.35">
      <c r="A48" s="217" t="s">
        <v>511</v>
      </c>
      <c r="B48" s="269" t="str">
        <f t="shared" si="0"/>
        <v>4.4.5</v>
      </c>
      <c r="C48" s="206" t="s">
        <v>795</v>
      </c>
      <c r="D48" s="20" t="s">
        <v>523</v>
      </c>
      <c r="E48" s="207" t="s">
        <v>720</v>
      </c>
      <c r="F48" s="229"/>
      <c r="G48" s="187" t="s">
        <v>402</v>
      </c>
      <c r="H48" s="205" t="e">
        <f t="shared" si="1"/>
        <v>#N/A</v>
      </c>
      <c r="I48" s="195" t="s">
        <v>502</v>
      </c>
      <c r="J48" s="2" t="str">
        <f t="shared" si="2"/>
        <v>4.3.11</v>
      </c>
      <c r="K48" s="204"/>
      <c r="L48" s="174" t="s">
        <v>523</v>
      </c>
      <c r="M48" s="2" t="str">
        <f t="shared" si="3"/>
        <v>6.2.10</v>
      </c>
    </row>
    <row r="49" spans="1:13" s="2" customFormat="1" x14ac:dyDescent="0.35">
      <c r="A49" s="217" t="s">
        <v>728</v>
      </c>
      <c r="B49" s="269" t="e">
        <f t="shared" si="0"/>
        <v>#N/A</v>
      </c>
      <c r="C49" s="206" t="s">
        <v>795</v>
      </c>
      <c r="D49" s="20" t="s">
        <v>524</v>
      </c>
      <c r="E49" s="207" t="s">
        <v>720</v>
      </c>
      <c r="F49" s="229"/>
      <c r="G49" s="183" t="s">
        <v>403</v>
      </c>
      <c r="H49" s="205" t="e">
        <f t="shared" si="1"/>
        <v>#N/A</v>
      </c>
      <c r="I49" s="195" t="s">
        <v>502</v>
      </c>
      <c r="J49" s="2" t="str">
        <f t="shared" si="2"/>
        <v>4.3.11</v>
      </c>
      <c r="K49" s="204"/>
      <c r="L49" s="174" t="s">
        <v>524</v>
      </c>
      <c r="M49" s="2" t="str">
        <f t="shared" si="3"/>
        <v>6.2.11</v>
      </c>
    </row>
    <row r="50" spans="1:13" s="2" customFormat="1" x14ac:dyDescent="0.35">
      <c r="A50" s="217" t="s">
        <v>731</v>
      </c>
      <c r="B50" s="269" t="e">
        <f t="shared" si="0"/>
        <v>#N/A</v>
      </c>
      <c r="C50" s="206" t="s">
        <v>795</v>
      </c>
      <c r="D50" s="20" t="s">
        <v>525</v>
      </c>
      <c r="E50" s="207" t="s">
        <v>720</v>
      </c>
      <c r="F50" s="229"/>
      <c r="G50" s="187" t="s">
        <v>404</v>
      </c>
      <c r="H50" s="205" t="e">
        <f t="shared" si="1"/>
        <v>#N/A</v>
      </c>
      <c r="I50" s="195" t="s">
        <v>503</v>
      </c>
      <c r="J50" s="2" t="str">
        <f t="shared" si="2"/>
        <v>4.3.12</v>
      </c>
      <c r="K50" s="204"/>
      <c r="L50" s="174" t="s">
        <v>525</v>
      </c>
      <c r="M50" s="2" t="str">
        <f t="shared" si="3"/>
        <v>6.2.12</v>
      </c>
    </row>
    <row r="51" spans="1:13" s="2" customFormat="1" x14ac:dyDescent="0.35">
      <c r="A51" s="217" t="s">
        <v>732</v>
      </c>
      <c r="B51" s="269" t="e">
        <f t="shared" si="0"/>
        <v>#N/A</v>
      </c>
      <c r="C51" s="206" t="s">
        <v>795</v>
      </c>
      <c r="D51" s="20" t="s">
        <v>526</v>
      </c>
      <c r="E51" s="207" t="s">
        <v>720</v>
      </c>
      <c r="F51" s="229"/>
      <c r="G51" s="183" t="s">
        <v>405</v>
      </c>
      <c r="H51" s="205" t="e">
        <f t="shared" si="1"/>
        <v>#N/A</v>
      </c>
      <c r="I51" s="195" t="s">
        <v>503</v>
      </c>
      <c r="J51" s="2" t="str">
        <f t="shared" si="2"/>
        <v>4.3.12</v>
      </c>
      <c r="K51" s="204"/>
      <c r="L51" s="174" t="s">
        <v>526</v>
      </c>
      <c r="M51" s="2" t="str">
        <f t="shared" si="3"/>
        <v>6.2.13</v>
      </c>
    </row>
    <row r="52" spans="1:13" s="2" customFormat="1" x14ac:dyDescent="0.35">
      <c r="A52" s="217" t="s">
        <v>734</v>
      </c>
      <c r="B52" s="269" t="e">
        <f t="shared" si="0"/>
        <v>#N/A</v>
      </c>
      <c r="C52" s="206" t="s">
        <v>795</v>
      </c>
      <c r="D52" s="20" t="s">
        <v>527</v>
      </c>
      <c r="E52" s="207" t="s">
        <v>720</v>
      </c>
      <c r="F52" s="229"/>
      <c r="G52" s="183" t="s">
        <v>406</v>
      </c>
      <c r="H52" s="205" t="e">
        <f t="shared" si="1"/>
        <v>#N/A</v>
      </c>
      <c r="I52" s="195" t="s">
        <v>504</v>
      </c>
      <c r="J52" s="2" t="str">
        <f t="shared" si="2"/>
        <v>4.3.13</v>
      </c>
      <c r="K52" s="204"/>
      <c r="L52" s="174" t="s">
        <v>527</v>
      </c>
      <c r="M52" s="2" t="str">
        <f t="shared" si="3"/>
        <v>6.2.14</v>
      </c>
    </row>
    <row r="53" spans="1:13" s="2" customFormat="1" ht="15" thickBot="1" x14ac:dyDescent="0.4">
      <c r="A53" s="217" t="s">
        <v>385</v>
      </c>
      <c r="B53" s="269" t="e">
        <f t="shared" si="0"/>
        <v>#N/A</v>
      </c>
      <c r="C53" s="209" t="s">
        <v>795</v>
      </c>
      <c r="D53" s="161" t="s">
        <v>528</v>
      </c>
      <c r="E53" s="210" t="s">
        <v>720</v>
      </c>
      <c r="F53" s="222"/>
      <c r="G53" s="187" t="s">
        <v>407</v>
      </c>
      <c r="H53" s="205" t="e">
        <f t="shared" si="1"/>
        <v>#N/A</v>
      </c>
      <c r="I53" s="195" t="s">
        <v>504</v>
      </c>
      <c r="J53" s="2" t="str">
        <f t="shared" si="2"/>
        <v>4.3.13</v>
      </c>
      <c r="K53" s="204"/>
      <c r="L53" s="175" t="s">
        <v>528</v>
      </c>
      <c r="M53" s="2" t="str">
        <f t="shared" si="3"/>
        <v>6.2.15</v>
      </c>
    </row>
    <row r="54" spans="1:13" s="2" customFormat="1" x14ac:dyDescent="0.35">
      <c r="A54" s="217" t="s">
        <v>512</v>
      </c>
      <c r="B54" s="269" t="str">
        <f t="shared" si="0"/>
        <v>4.4.9</v>
      </c>
      <c r="C54" s="212" t="s">
        <v>794</v>
      </c>
      <c r="D54" s="160" t="s">
        <v>529</v>
      </c>
      <c r="E54" s="228" t="s">
        <v>720</v>
      </c>
      <c r="F54" s="220"/>
      <c r="G54" s="182" t="s">
        <v>408</v>
      </c>
      <c r="H54" s="205" t="e">
        <f t="shared" si="1"/>
        <v>#N/A</v>
      </c>
      <c r="I54" s="195" t="s">
        <v>505</v>
      </c>
      <c r="J54" s="2" t="str">
        <f t="shared" si="2"/>
        <v>4.3.14</v>
      </c>
      <c r="K54" s="204"/>
      <c r="L54" s="176" t="s">
        <v>529</v>
      </c>
      <c r="M54" s="2" t="str">
        <f t="shared" si="3"/>
        <v>7.1.2</v>
      </c>
    </row>
    <row r="55" spans="1:13" s="2" customFormat="1" x14ac:dyDescent="0.35">
      <c r="A55" s="217" t="s">
        <v>737</v>
      </c>
      <c r="B55" s="269" t="e">
        <f t="shared" si="0"/>
        <v>#N/A</v>
      </c>
      <c r="C55" s="206" t="s">
        <v>794</v>
      </c>
      <c r="D55" s="20" t="s">
        <v>530</v>
      </c>
      <c r="E55" s="207" t="s">
        <v>720</v>
      </c>
      <c r="F55" s="229"/>
      <c r="G55" s="183" t="s">
        <v>409</v>
      </c>
      <c r="H55" s="205" t="e">
        <f t="shared" si="1"/>
        <v>#N/A</v>
      </c>
      <c r="I55" s="195" t="s">
        <v>505</v>
      </c>
      <c r="J55" s="2" t="str">
        <f t="shared" si="2"/>
        <v>4.3.14</v>
      </c>
      <c r="K55" s="204"/>
      <c r="L55" s="174" t="s">
        <v>530</v>
      </c>
      <c r="M55" s="2" t="str">
        <f t="shared" si="3"/>
        <v>7.1.3</v>
      </c>
    </row>
    <row r="56" spans="1:13" s="2" customFormat="1" x14ac:dyDescent="0.35">
      <c r="A56" s="217" t="s">
        <v>739</v>
      </c>
      <c r="B56" s="269" t="e">
        <f t="shared" si="0"/>
        <v>#N/A</v>
      </c>
      <c r="C56" s="206" t="s">
        <v>794</v>
      </c>
      <c r="D56" s="20" t="s">
        <v>531</v>
      </c>
      <c r="E56" s="207" t="s">
        <v>720</v>
      </c>
      <c r="F56" s="229"/>
      <c r="G56" s="183" t="s">
        <v>410</v>
      </c>
      <c r="H56" s="205" t="e">
        <f t="shared" si="1"/>
        <v>#N/A</v>
      </c>
      <c r="I56" s="195" t="s">
        <v>506</v>
      </c>
      <c r="J56" s="2" t="str">
        <f t="shared" si="2"/>
        <v>4.3.15</v>
      </c>
      <c r="K56" s="204"/>
      <c r="L56" s="174" t="s">
        <v>531</v>
      </c>
      <c r="M56" s="2" t="str">
        <f t="shared" si="3"/>
        <v>7.1.4</v>
      </c>
    </row>
    <row r="57" spans="1:13" s="2" customFormat="1" x14ac:dyDescent="0.35">
      <c r="A57" s="217" t="s">
        <v>386</v>
      </c>
      <c r="B57" s="269" t="e">
        <f t="shared" si="0"/>
        <v>#N/A</v>
      </c>
      <c r="C57" s="206" t="s">
        <v>794</v>
      </c>
      <c r="D57" s="20" t="s">
        <v>532</v>
      </c>
      <c r="E57" s="207" t="s">
        <v>720</v>
      </c>
      <c r="F57" s="229"/>
      <c r="G57" s="182" t="s">
        <v>411</v>
      </c>
      <c r="H57" s="205" t="e">
        <f t="shared" si="1"/>
        <v>#N/A</v>
      </c>
      <c r="I57" s="195" t="s">
        <v>506</v>
      </c>
      <c r="J57" s="2" t="str">
        <f t="shared" si="2"/>
        <v>4.3.15</v>
      </c>
      <c r="K57" s="204"/>
      <c r="L57" s="174" t="s">
        <v>532</v>
      </c>
      <c r="M57" s="2" t="str">
        <f t="shared" si="3"/>
        <v>7.1.5</v>
      </c>
    </row>
    <row r="58" spans="1:13" s="2" customFormat="1" x14ac:dyDescent="0.35">
      <c r="A58" s="217" t="s">
        <v>387</v>
      </c>
      <c r="B58" s="269" t="e">
        <f t="shared" si="0"/>
        <v>#N/A</v>
      </c>
      <c r="C58" s="206" t="s">
        <v>794</v>
      </c>
      <c r="D58" s="20" t="s">
        <v>533</v>
      </c>
      <c r="E58" s="207" t="s">
        <v>720</v>
      </c>
      <c r="F58" s="229"/>
      <c r="G58" s="181" t="s">
        <v>412</v>
      </c>
      <c r="H58" s="205" t="e">
        <f t="shared" si="1"/>
        <v>#N/A</v>
      </c>
      <c r="I58" s="195" t="s">
        <v>382</v>
      </c>
      <c r="J58" s="2" t="str">
        <f t="shared" si="2"/>
        <v>4.4.1</v>
      </c>
      <c r="K58" s="204"/>
      <c r="L58" s="174" t="s">
        <v>533</v>
      </c>
      <c r="M58" s="2" t="str">
        <f t="shared" si="3"/>
        <v>7.1.6</v>
      </c>
    </row>
    <row r="59" spans="1:13" s="2" customFormat="1" x14ac:dyDescent="0.35">
      <c r="A59" s="217" t="s">
        <v>388</v>
      </c>
      <c r="B59" s="269" t="e">
        <f t="shared" si="0"/>
        <v>#N/A</v>
      </c>
      <c r="C59" s="206" t="s">
        <v>794</v>
      </c>
      <c r="D59" s="20" t="s">
        <v>534</v>
      </c>
      <c r="E59" s="207" t="s">
        <v>720</v>
      </c>
      <c r="F59" s="229"/>
      <c r="G59" s="174" t="s">
        <v>413</v>
      </c>
      <c r="H59" s="205" t="e">
        <f t="shared" si="1"/>
        <v>#N/A</v>
      </c>
      <c r="I59" s="195" t="s">
        <v>383</v>
      </c>
      <c r="J59" s="2" t="str">
        <f t="shared" si="2"/>
        <v>4.4.2</v>
      </c>
      <c r="K59" s="204"/>
      <c r="L59" s="174" t="s">
        <v>534</v>
      </c>
      <c r="M59" s="2" t="str">
        <f t="shared" si="3"/>
        <v>7.1.7</v>
      </c>
    </row>
    <row r="60" spans="1:13" s="2" customFormat="1" x14ac:dyDescent="0.35">
      <c r="A60" s="217" t="s">
        <v>389</v>
      </c>
      <c r="B60" s="269" t="e">
        <f t="shared" si="0"/>
        <v>#N/A</v>
      </c>
      <c r="C60" s="206" t="s">
        <v>794</v>
      </c>
      <c r="D60" s="20" t="s">
        <v>535</v>
      </c>
      <c r="E60" s="207" t="s">
        <v>720</v>
      </c>
      <c r="F60" s="229"/>
      <c r="G60" s="174" t="s">
        <v>414</v>
      </c>
      <c r="H60" s="205" t="e">
        <f t="shared" si="1"/>
        <v>#N/A</v>
      </c>
      <c r="I60" s="195" t="s">
        <v>507</v>
      </c>
      <c r="J60" s="2" t="e">
        <f t="shared" si="2"/>
        <v>#N/A</v>
      </c>
      <c r="K60" s="204"/>
      <c r="L60" s="174" t="s">
        <v>535</v>
      </c>
      <c r="M60" s="2" t="str">
        <f t="shared" si="3"/>
        <v>7.1.8</v>
      </c>
    </row>
    <row r="61" spans="1:13" s="2" customFormat="1" ht="15" thickBot="1" x14ac:dyDescent="0.4">
      <c r="A61" s="217" t="s">
        <v>390</v>
      </c>
      <c r="B61" s="269" t="e">
        <f t="shared" si="0"/>
        <v>#N/A</v>
      </c>
      <c r="C61" s="209" t="s">
        <v>794</v>
      </c>
      <c r="D61" s="161" t="s">
        <v>536</v>
      </c>
      <c r="E61" s="210" t="s">
        <v>720</v>
      </c>
      <c r="F61" s="222"/>
      <c r="G61" s="174" t="s">
        <v>415</v>
      </c>
      <c r="H61" s="205" t="e">
        <f t="shared" si="1"/>
        <v>#N/A</v>
      </c>
      <c r="I61" s="195" t="s">
        <v>507</v>
      </c>
      <c r="J61" s="2" t="e">
        <f t="shared" si="2"/>
        <v>#N/A</v>
      </c>
      <c r="K61" s="204"/>
      <c r="L61" s="175" t="s">
        <v>536</v>
      </c>
      <c r="M61" s="2" t="str">
        <f t="shared" si="3"/>
        <v>7.1.9</v>
      </c>
    </row>
    <row r="62" spans="1:13" s="2" customFormat="1" x14ac:dyDescent="0.35">
      <c r="A62" s="217" t="s">
        <v>391</v>
      </c>
      <c r="B62" s="269" t="e">
        <f t="shared" si="0"/>
        <v>#N/A</v>
      </c>
      <c r="C62" s="212" t="s">
        <v>793</v>
      </c>
      <c r="D62" s="160" t="s">
        <v>537</v>
      </c>
      <c r="E62" s="213" t="s">
        <v>719</v>
      </c>
      <c r="F62" s="220"/>
      <c r="G62" s="174" t="s">
        <v>416</v>
      </c>
      <c r="H62" s="205" t="e">
        <f t="shared" si="1"/>
        <v>#N/A</v>
      </c>
      <c r="I62" s="195" t="s">
        <v>384</v>
      </c>
      <c r="J62" s="2" t="str">
        <f t="shared" si="2"/>
        <v>4.4.4</v>
      </c>
      <c r="K62" s="204"/>
      <c r="L62" s="176" t="s">
        <v>537</v>
      </c>
      <c r="M62" s="2" t="str">
        <f t="shared" si="3"/>
        <v>7.3.1</v>
      </c>
    </row>
    <row r="63" spans="1:13" s="2" customFormat="1" x14ac:dyDescent="0.35">
      <c r="A63" s="221" t="s">
        <v>822</v>
      </c>
      <c r="B63" s="269" t="e">
        <f t="shared" si="0"/>
        <v>#N/A</v>
      </c>
      <c r="C63" s="206" t="s">
        <v>793</v>
      </c>
      <c r="D63" s="20" t="s">
        <v>538</v>
      </c>
      <c r="E63" s="231" t="s">
        <v>742</v>
      </c>
      <c r="F63" s="229"/>
      <c r="G63" s="174" t="s">
        <v>417</v>
      </c>
      <c r="H63" s="205" t="e">
        <f t="shared" si="1"/>
        <v>#N/A</v>
      </c>
      <c r="I63" s="195" t="s">
        <v>511</v>
      </c>
      <c r="J63" s="2" t="str">
        <f t="shared" si="2"/>
        <v>4.4.5</v>
      </c>
      <c r="K63" s="204"/>
      <c r="L63" s="174" t="s">
        <v>538</v>
      </c>
      <c r="M63" s="2" t="str">
        <f t="shared" si="3"/>
        <v>7.3.4</v>
      </c>
    </row>
    <row r="64" spans="1:13" s="2" customFormat="1" ht="15" thickBot="1" x14ac:dyDescent="0.4">
      <c r="A64" s="221" t="s">
        <v>823</v>
      </c>
      <c r="B64" s="269" t="e">
        <f t="shared" si="0"/>
        <v>#N/A</v>
      </c>
      <c r="C64" s="209" t="s">
        <v>793</v>
      </c>
      <c r="D64" s="161" t="s">
        <v>539</v>
      </c>
      <c r="E64" s="219" t="s">
        <v>719</v>
      </c>
      <c r="F64" s="222"/>
      <c r="G64" s="183" t="s">
        <v>418</v>
      </c>
      <c r="H64" s="205" t="e">
        <f t="shared" si="1"/>
        <v>#N/A</v>
      </c>
      <c r="I64" s="195" t="s">
        <v>508</v>
      </c>
      <c r="J64" s="2" t="e">
        <f t="shared" si="2"/>
        <v>#N/A</v>
      </c>
      <c r="K64" s="204"/>
      <c r="L64" s="175" t="s">
        <v>539</v>
      </c>
      <c r="M64" s="2" t="str">
        <f t="shared" si="3"/>
        <v>7.3.5</v>
      </c>
    </row>
    <row r="65" spans="1:18" s="2" customFormat="1" x14ac:dyDescent="0.35">
      <c r="A65" s="221" t="s">
        <v>824</v>
      </c>
      <c r="B65" s="269" t="e">
        <f t="shared" si="0"/>
        <v>#N/A</v>
      </c>
      <c r="C65" s="212" t="s">
        <v>792</v>
      </c>
      <c r="D65" s="160" t="s">
        <v>540</v>
      </c>
      <c r="E65" s="213" t="s">
        <v>719</v>
      </c>
      <c r="F65" s="220"/>
      <c r="G65" s="183" t="s">
        <v>419</v>
      </c>
      <c r="H65" s="205" t="e">
        <f t="shared" si="1"/>
        <v>#N/A</v>
      </c>
      <c r="I65" s="195" t="s">
        <v>508</v>
      </c>
      <c r="J65" s="2" t="e">
        <f t="shared" si="2"/>
        <v>#N/A</v>
      </c>
      <c r="K65" s="204"/>
      <c r="L65" s="176" t="s">
        <v>540</v>
      </c>
      <c r="M65" s="2" t="str">
        <f t="shared" si="3"/>
        <v>7.3.3</v>
      </c>
    </row>
    <row r="66" spans="1:18" s="2" customFormat="1" ht="15" thickBot="1" x14ac:dyDescent="0.4">
      <c r="A66" s="221" t="s">
        <v>825</v>
      </c>
      <c r="B66" s="269" t="e">
        <f t="shared" si="0"/>
        <v>#N/A</v>
      </c>
      <c r="C66" s="209" t="s">
        <v>792</v>
      </c>
      <c r="D66" s="161" t="s">
        <v>541</v>
      </c>
      <c r="E66" s="219" t="s">
        <v>719</v>
      </c>
      <c r="F66" s="222"/>
      <c r="G66" s="183" t="s">
        <v>420</v>
      </c>
      <c r="H66" s="205" t="e">
        <f t="shared" si="1"/>
        <v>#N/A</v>
      </c>
      <c r="I66" s="195" t="s">
        <v>509</v>
      </c>
      <c r="J66" s="2" t="e">
        <f t="shared" si="2"/>
        <v>#N/A</v>
      </c>
      <c r="K66" s="204"/>
      <c r="L66" s="175" t="s">
        <v>541</v>
      </c>
      <c r="M66" s="2" t="str">
        <f t="shared" si="3"/>
        <v>7.3.7</v>
      </c>
    </row>
    <row r="67" spans="1:18" s="2" customFormat="1" ht="15" thickBot="1" x14ac:dyDescent="0.4">
      <c r="A67" s="263" t="s">
        <v>514</v>
      </c>
      <c r="B67" s="269" t="str">
        <f t="shared" si="0"/>
        <v>6.2.1</v>
      </c>
      <c r="C67" s="232" t="s">
        <v>791</v>
      </c>
      <c r="D67" s="163" t="s">
        <v>542</v>
      </c>
      <c r="E67" s="233" t="s">
        <v>719</v>
      </c>
      <c r="F67" s="234"/>
      <c r="G67" s="174" t="s">
        <v>421</v>
      </c>
      <c r="H67" s="205" t="e">
        <f t="shared" si="1"/>
        <v>#N/A</v>
      </c>
      <c r="I67" s="195" t="s">
        <v>509</v>
      </c>
      <c r="J67" s="2" t="e">
        <f t="shared" si="2"/>
        <v>#N/A</v>
      </c>
      <c r="K67" s="204"/>
      <c r="L67" s="178" t="s">
        <v>542</v>
      </c>
      <c r="M67" s="2" t="str">
        <f t="shared" si="3"/>
        <v>7.3.6</v>
      </c>
    </row>
    <row r="68" spans="1:18" s="2" customFormat="1" x14ac:dyDescent="0.35">
      <c r="A68" s="263" t="s">
        <v>515</v>
      </c>
      <c r="B68" s="269" t="str">
        <f t="shared" si="0"/>
        <v>6.2.2</v>
      </c>
      <c r="C68" s="235" t="s">
        <v>790</v>
      </c>
      <c r="D68" s="164" t="s">
        <v>543</v>
      </c>
      <c r="E68" s="236" t="s">
        <v>720</v>
      </c>
      <c r="F68" s="220"/>
      <c r="G68" s="182" t="s">
        <v>422</v>
      </c>
      <c r="H68" s="205" t="e">
        <f t="shared" si="1"/>
        <v>#N/A</v>
      </c>
      <c r="I68" s="195" t="s">
        <v>385</v>
      </c>
      <c r="J68" s="2" t="str">
        <f t="shared" si="2"/>
        <v>4.4.8</v>
      </c>
      <c r="K68" s="204"/>
      <c r="L68" s="179" t="s">
        <v>543</v>
      </c>
      <c r="M68" s="218" t="e">
        <f t="shared" si="3"/>
        <v>#N/A</v>
      </c>
    </row>
    <row r="69" spans="1:18" s="2" customFormat="1" ht="15" thickBot="1" x14ac:dyDescent="0.4">
      <c r="A69" s="263" t="s">
        <v>516</v>
      </c>
      <c r="B69" s="269" t="str">
        <f t="shared" si="0"/>
        <v>6.2.3</v>
      </c>
      <c r="C69" s="237" t="s">
        <v>790</v>
      </c>
      <c r="D69" s="165" t="s">
        <v>544</v>
      </c>
      <c r="E69" s="238" t="s">
        <v>720</v>
      </c>
      <c r="F69" s="222"/>
      <c r="G69" s="181" t="s">
        <v>423</v>
      </c>
      <c r="H69" s="205" t="e">
        <f t="shared" si="1"/>
        <v>#N/A</v>
      </c>
      <c r="I69" s="195" t="s">
        <v>512</v>
      </c>
      <c r="J69" s="2" t="str">
        <f t="shared" si="2"/>
        <v>4.4.9</v>
      </c>
      <c r="K69" s="204"/>
      <c r="L69" s="180" t="s">
        <v>544</v>
      </c>
      <c r="M69" s="218" t="e">
        <f t="shared" si="3"/>
        <v>#N/A</v>
      </c>
    </row>
    <row r="70" spans="1:18" s="2" customFormat="1" x14ac:dyDescent="0.35">
      <c r="A70" s="263" t="s">
        <v>517</v>
      </c>
      <c r="B70" s="269" t="str">
        <f t="shared" si="0"/>
        <v>6.2.4</v>
      </c>
      <c r="C70" s="212" t="s">
        <v>789</v>
      </c>
      <c r="D70" s="160" t="s">
        <v>545</v>
      </c>
      <c r="E70" s="236" t="s">
        <v>720</v>
      </c>
      <c r="F70" s="220"/>
      <c r="G70" s="181" t="s">
        <v>424</v>
      </c>
      <c r="H70" s="205" t="e">
        <f t="shared" si="1"/>
        <v>#N/A</v>
      </c>
      <c r="I70" s="195" t="s">
        <v>510</v>
      </c>
      <c r="J70" s="2" t="e">
        <f t="shared" si="2"/>
        <v>#N/A</v>
      </c>
      <c r="K70" s="204"/>
      <c r="L70" s="176" t="s">
        <v>545</v>
      </c>
      <c r="M70" s="2" t="str">
        <f t="shared" si="3"/>
        <v>16.3.3</v>
      </c>
    </row>
    <row r="71" spans="1:18" s="2" customFormat="1" ht="15" thickBot="1" x14ac:dyDescent="0.4">
      <c r="A71" s="263" t="s">
        <v>518</v>
      </c>
      <c r="B71" s="269" t="str">
        <f t="shared" si="0"/>
        <v>6.2.5</v>
      </c>
      <c r="C71" s="209" t="s">
        <v>789</v>
      </c>
      <c r="D71" s="161" t="s">
        <v>546</v>
      </c>
      <c r="E71" s="238" t="s">
        <v>720</v>
      </c>
      <c r="F71" s="222"/>
      <c r="G71" s="181" t="s">
        <v>425</v>
      </c>
      <c r="H71" s="205" t="e">
        <f t="shared" si="1"/>
        <v>#N/A</v>
      </c>
      <c r="I71" s="195" t="s">
        <v>510</v>
      </c>
      <c r="J71" s="2" t="e">
        <f t="shared" si="2"/>
        <v>#N/A</v>
      </c>
      <c r="K71" s="204"/>
      <c r="L71" s="175" t="s">
        <v>546</v>
      </c>
      <c r="M71" s="2" t="str">
        <f t="shared" si="3"/>
        <v>16.3.4</v>
      </c>
    </row>
    <row r="72" spans="1:18" s="2" customFormat="1" ht="15" thickBot="1" x14ac:dyDescent="0.4">
      <c r="A72" s="263" t="s">
        <v>519</v>
      </c>
      <c r="B72" s="269" t="str">
        <f t="shared" si="0"/>
        <v>6.2.6</v>
      </c>
      <c r="C72" s="198" t="s">
        <v>787</v>
      </c>
      <c r="D72" s="239" t="s">
        <v>547</v>
      </c>
      <c r="E72" s="240" t="s">
        <v>766</v>
      </c>
      <c r="F72" s="234" t="s">
        <v>788</v>
      </c>
      <c r="G72" s="181" t="s">
        <v>426</v>
      </c>
      <c r="H72" s="205" t="e">
        <f t="shared" si="1"/>
        <v>#N/A</v>
      </c>
      <c r="I72" s="195" t="s">
        <v>386</v>
      </c>
      <c r="J72" s="2" t="str">
        <f t="shared" si="2"/>
        <v>5.1.1</v>
      </c>
      <c r="K72" s="204"/>
      <c r="L72" s="224" t="s">
        <v>547</v>
      </c>
      <c r="M72" s="215" t="e">
        <f t="shared" si="3"/>
        <v>#N/A</v>
      </c>
      <c r="N72" s="241" t="s">
        <v>768</v>
      </c>
      <c r="O72" s="241" t="s">
        <v>771</v>
      </c>
    </row>
    <row r="73" spans="1:18" s="2" customFormat="1" x14ac:dyDescent="0.35">
      <c r="A73" s="263" t="s">
        <v>520</v>
      </c>
      <c r="B73" s="269" t="str">
        <f t="shared" si="0"/>
        <v>6.2.7</v>
      </c>
      <c r="C73" s="235" t="s">
        <v>786</v>
      </c>
      <c r="D73" s="164" t="s">
        <v>548</v>
      </c>
      <c r="E73" s="242" t="s">
        <v>777</v>
      </c>
      <c r="F73" s="220"/>
      <c r="G73" s="181" t="s">
        <v>427</v>
      </c>
      <c r="H73" s="205" t="e">
        <f t="shared" si="1"/>
        <v>#N/A</v>
      </c>
      <c r="I73" s="195" t="s">
        <v>387</v>
      </c>
      <c r="J73" s="2" t="str">
        <f t="shared" si="2"/>
        <v>5.2.1</v>
      </c>
      <c r="K73" s="204"/>
      <c r="L73" s="179" t="s">
        <v>548</v>
      </c>
      <c r="M73" s="215" t="e">
        <f>VLOOKUP(L73,$A$17:$A$204,1,FALSE)</f>
        <v>#N/A</v>
      </c>
      <c r="N73" s="243" t="s">
        <v>826</v>
      </c>
      <c r="O73" s="243" t="s">
        <v>827</v>
      </c>
      <c r="R73" s="23"/>
    </row>
    <row r="74" spans="1:18" s="2" customFormat="1" x14ac:dyDescent="0.35">
      <c r="A74" s="263" t="s">
        <v>521</v>
      </c>
      <c r="B74" s="269" t="str">
        <f t="shared" si="0"/>
        <v>6.2.8</v>
      </c>
      <c r="C74" s="244" t="s">
        <v>786</v>
      </c>
      <c r="D74" s="23" t="s">
        <v>549</v>
      </c>
      <c r="E74" s="2" t="s">
        <v>759</v>
      </c>
      <c r="F74" s="229"/>
      <c r="G74" s="181" t="s">
        <v>428</v>
      </c>
      <c r="H74" s="205" t="e">
        <f t="shared" si="1"/>
        <v>#N/A</v>
      </c>
      <c r="I74" s="195" t="s">
        <v>388</v>
      </c>
      <c r="J74" s="2" t="str">
        <f t="shared" si="2"/>
        <v>5.3.1</v>
      </c>
      <c r="K74" s="204"/>
      <c r="L74" s="181" t="s">
        <v>549</v>
      </c>
      <c r="M74" s="215" t="e">
        <f t="shared" si="3"/>
        <v>#N/A</v>
      </c>
      <c r="N74" s="245" t="s">
        <v>828</v>
      </c>
      <c r="O74" s="245" t="s">
        <v>829</v>
      </c>
      <c r="R74" s="23"/>
    </row>
    <row r="75" spans="1:18" s="2" customFormat="1" x14ac:dyDescent="0.35">
      <c r="A75" s="263" t="s">
        <v>522</v>
      </c>
      <c r="B75" s="269" t="str">
        <f t="shared" si="0"/>
        <v>6.2.9</v>
      </c>
      <c r="C75" s="244" t="s">
        <v>786</v>
      </c>
      <c r="D75" s="23" t="s">
        <v>550</v>
      </c>
      <c r="E75" s="2" t="s">
        <v>759</v>
      </c>
      <c r="F75" s="229"/>
      <c r="G75" s="183" t="s">
        <v>429</v>
      </c>
      <c r="H75" s="205" t="e">
        <f t="shared" si="1"/>
        <v>#N/A</v>
      </c>
      <c r="I75" s="195" t="s">
        <v>389</v>
      </c>
      <c r="J75" s="2" t="str">
        <f t="shared" si="2"/>
        <v>5.3.2</v>
      </c>
      <c r="K75" s="204"/>
      <c r="L75" s="181" t="s">
        <v>550</v>
      </c>
      <c r="M75" s="215" t="e">
        <f t="shared" si="3"/>
        <v>#N/A</v>
      </c>
      <c r="N75" s="245" t="s">
        <v>830</v>
      </c>
      <c r="O75" s="245" t="s">
        <v>831</v>
      </c>
    </row>
    <row r="76" spans="1:18" s="2" customFormat="1" x14ac:dyDescent="0.35">
      <c r="A76" s="263" t="s">
        <v>523</v>
      </c>
      <c r="B76" s="269" t="str">
        <f t="shared" si="0"/>
        <v>6.2.10</v>
      </c>
      <c r="C76" s="244" t="s">
        <v>786</v>
      </c>
      <c r="D76" s="23" t="s">
        <v>551</v>
      </c>
      <c r="E76" s="231" t="s">
        <v>742</v>
      </c>
      <c r="F76" s="229"/>
      <c r="G76" s="183" t="s">
        <v>430</v>
      </c>
      <c r="H76" s="205" t="e">
        <f t="shared" si="1"/>
        <v>#N/A</v>
      </c>
      <c r="I76" s="195" t="s">
        <v>390</v>
      </c>
      <c r="J76" s="2" t="str">
        <f t="shared" si="2"/>
        <v>5.3.3</v>
      </c>
      <c r="K76" s="204"/>
      <c r="L76" s="181" t="s">
        <v>551</v>
      </c>
      <c r="M76" s="215" t="e">
        <f t="shared" si="3"/>
        <v>#N/A</v>
      </c>
      <c r="N76" s="226" t="s">
        <v>832</v>
      </c>
      <c r="O76" s="226" t="s">
        <v>833</v>
      </c>
    </row>
    <row r="77" spans="1:18" s="2" customFormat="1" x14ac:dyDescent="0.35">
      <c r="A77" s="263" t="s">
        <v>524</v>
      </c>
      <c r="B77" s="269" t="str">
        <f t="shared" si="0"/>
        <v>6.2.11</v>
      </c>
      <c r="C77" s="244" t="s">
        <v>786</v>
      </c>
      <c r="D77" s="23" t="s">
        <v>552</v>
      </c>
      <c r="E77" s="2" t="s">
        <v>759</v>
      </c>
      <c r="F77" s="229"/>
      <c r="G77" s="183" t="s">
        <v>431</v>
      </c>
      <c r="H77" s="205" t="e">
        <f t="shared" si="1"/>
        <v>#N/A</v>
      </c>
      <c r="I77" s="195" t="s">
        <v>391</v>
      </c>
      <c r="J77" s="2" t="str">
        <f t="shared" si="2"/>
        <v>5.3.4</v>
      </c>
      <c r="K77" s="204"/>
      <c r="L77" s="181" t="s">
        <v>552</v>
      </c>
      <c r="M77" s="215" t="e">
        <f t="shared" si="3"/>
        <v>#N/A</v>
      </c>
      <c r="N77" s="245" t="s">
        <v>834</v>
      </c>
      <c r="O77" s="245" t="s">
        <v>835</v>
      </c>
    </row>
    <row r="78" spans="1:18" s="2" customFormat="1" ht="15" thickBot="1" x14ac:dyDescent="0.4">
      <c r="A78" s="263" t="s">
        <v>525</v>
      </c>
      <c r="B78" s="269" t="str">
        <f t="shared" si="0"/>
        <v>6.2.12</v>
      </c>
      <c r="C78" s="237" t="s">
        <v>786</v>
      </c>
      <c r="D78" s="165" t="s">
        <v>553</v>
      </c>
      <c r="E78" s="246" t="s">
        <v>759</v>
      </c>
      <c r="F78" s="222"/>
      <c r="G78" s="183" t="s">
        <v>432</v>
      </c>
      <c r="H78" s="205" t="e">
        <f t="shared" si="1"/>
        <v>#N/A</v>
      </c>
      <c r="I78" s="195" t="s">
        <v>513</v>
      </c>
      <c r="J78" s="2" t="e">
        <f t="shared" si="2"/>
        <v>#N/A</v>
      </c>
      <c r="K78" s="204"/>
      <c r="L78" s="180" t="s">
        <v>553</v>
      </c>
      <c r="M78" s="215" t="e">
        <f t="shared" si="3"/>
        <v>#N/A</v>
      </c>
      <c r="N78" s="245" t="s">
        <v>836</v>
      </c>
      <c r="O78" s="245" t="s">
        <v>837</v>
      </c>
    </row>
    <row r="79" spans="1:18" s="2" customFormat="1" x14ac:dyDescent="0.35">
      <c r="A79" s="263" t="s">
        <v>526</v>
      </c>
      <c r="B79" s="269" t="str">
        <f t="shared" si="0"/>
        <v>6.2.13</v>
      </c>
      <c r="C79" s="235" t="s">
        <v>785</v>
      </c>
      <c r="D79" s="164" t="s">
        <v>554</v>
      </c>
      <c r="E79" s="247" t="s">
        <v>759</v>
      </c>
      <c r="F79" s="220"/>
      <c r="G79" s="183" t="s">
        <v>433</v>
      </c>
      <c r="H79" s="205" t="e">
        <f t="shared" si="1"/>
        <v>#N/A</v>
      </c>
      <c r="I79" s="195" t="s">
        <v>513</v>
      </c>
      <c r="J79" s="2" t="e">
        <f t="shared" si="2"/>
        <v>#N/A</v>
      </c>
      <c r="K79" s="204"/>
      <c r="L79" s="179" t="s">
        <v>554</v>
      </c>
      <c r="M79" s="218" t="e">
        <f t="shared" si="3"/>
        <v>#N/A</v>
      </c>
    </row>
    <row r="80" spans="1:18" s="2" customFormat="1" x14ac:dyDescent="0.35">
      <c r="A80" s="263" t="s">
        <v>527</v>
      </c>
      <c r="B80" s="269" t="str">
        <f t="shared" si="0"/>
        <v>6.2.14</v>
      </c>
      <c r="C80" s="244" t="s">
        <v>785</v>
      </c>
      <c r="D80" s="20" t="s">
        <v>555</v>
      </c>
      <c r="E80" s="2" t="s">
        <v>759</v>
      </c>
      <c r="F80" s="229"/>
      <c r="G80" s="181" t="s">
        <v>434</v>
      </c>
      <c r="H80" s="205" t="e">
        <f t="shared" si="1"/>
        <v>#N/A</v>
      </c>
      <c r="I80" s="195" t="s">
        <v>513</v>
      </c>
      <c r="J80" s="2" t="e">
        <f t="shared" si="2"/>
        <v>#N/A</v>
      </c>
      <c r="K80" s="204"/>
      <c r="L80" s="174" t="s">
        <v>555</v>
      </c>
      <c r="M80" s="218" t="e">
        <f t="shared" si="3"/>
        <v>#N/A</v>
      </c>
    </row>
    <row r="81" spans="1:13" s="2" customFormat="1" x14ac:dyDescent="0.35">
      <c r="A81" s="263" t="s">
        <v>528</v>
      </c>
      <c r="B81" s="269" t="str">
        <f t="shared" si="0"/>
        <v>6.2.15</v>
      </c>
      <c r="C81" s="244" t="s">
        <v>785</v>
      </c>
      <c r="D81" s="22" t="s">
        <v>556</v>
      </c>
      <c r="E81" s="2" t="s">
        <v>759</v>
      </c>
      <c r="F81" s="229"/>
      <c r="G81" s="181" t="s">
        <v>435</v>
      </c>
      <c r="H81" s="205" t="e">
        <f t="shared" si="1"/>
        <v>#N/A</v>
      </c>
      <c r="I81" s="195" t="s">
        <v>513</v>
      </c>
      <c r="J81" s="2" t="e">
        <f t="shared" si="2"/>
        <v>#N/A</v>
      </c>
      <c r="K81" s="204"/>
      <c r="L81" s="182" t="s">
        <v>556</v>
      </c>
      <c r="M81" s="218" t="e">
        <f t="shared" si="3"/>
        <v>#N/A</v>
      </c>
    </row>
    <row r="82" spans="1:13" s="2" customFormat="1" x14ac:dyDescent="0.35">
      <c r="A82" s="217" t="s">
        <v>392</v>
      </c>
      <c r="B82" s="269" t="e">
        <f t="shared" ref="B82:B145" si="4">VLOOKUP(A82,$D$17:$D$100,1,FALSE)</f>
        <v>#N/A</v>
      </c>
      <c r="C82" s="244" t="s">
        <v>785</v>
      </c>
      <c r="D82" s="21" t="s">
        <v>557</v>
      </c>
      <c r="E82" s="2" t="s">
        <v>759</v>
      </c>
      <c r="F82" s="229"/>
      <c r="G82" s="181" t="s">
        <v>436</v>
      </c>
      <c r="H82" s="205" t="e">
        <f t="shared" ref="H82:H137" si="5">VLOOKUP(D82,$G$17:$G$204,1,FALSE)</f>
        <v>#N/A</v>
      </c>
      <c r="I82" s="195" t="s">
        <v>514</v>
      </c>
      <c r="J82" s="2" t="str">
        <f t="shared" ref="J82:J145" si="6">VLOOKUP(I82,$A$17:$A$236,1,FALSE)</f>
        <v>6.2.1</v>
      </c>
      <c r="K82" s="204"/>
      <c r="L82" s="183" t="s">
        <v>557</v>
      </c>
      <c r="M82" s="218" t="e">
        <f t="shared" ref="M82:M145" si="7">VLOOKUP(L82,$A$17:$A$204,1,FALSE)</f>
        <v>#N/A</v>
      </c>
    </row>
    <row r="83" spans="1:13" s="2" customFormat="1" x14ac:dyDescent="0.35">
      <c r="A83" s="217" t="s">
        <v>393</v>
      </c>
      <c r="B83" s="269" t="e">
        <f t="shared" si="4"/>
        <v>#N/A</v>
      </c>
      <c r="C83" s="244" t="s">
        <v>785</v>
      </c>
      <c r="D83" s="21" t="s">
        <v>558</v>
      </c>
      <c r="E83" s="2" t="s">
        <v>759</v>
      </c>
      <c r="F83" s="229"/>
      <c r="G83" s="181" t="s">
        <v>437</v>
      </c>
      <c r="H83" s="205" t="e">
        <f t="shared" si="5"/>
        <v>#N/A</v>
      </c>
      <c r="I83" s="195" t="s">
        <v>514</v>
      </c>
      <c r="J83" s="2" t="str">
        <f t="shared" si="6"/>
        <v>6.2.1</v>
      </c>
      <c r="K83" s="204"/>
      <c r="L83" s="183" t="s">
        <v>558</v>
      </c>
      <c r="M83" s="218" t="e">
        <f t="shared" si="7"/>
        <v>#N/A</v>
      </c>
    </row>
    <row r="84" spans="1:13" s="2" customFormat="1" x14ac:dyDescent="0.35">
      <c r="A84" s="217" t="s">
        <v>394</v>
      </c>
      <c r="B84" s="269" t="e">
        <f t="shared" si="4"/>
        <v>#N/A</v>
      </c>
      <c r="C84" s="244" t="s">
        <v>785</v>
      </c>
      <c r="D84" s="22" t="s">
        <v>559</v>
      </c>
      <c r="E84" s="2" t="s">
        <v>759</v>
      </c>
      <c r="F84" s="229"/>
      <c r="G84" s="174" t="s">
        <v>438</v>
      </c>
      <c r="H84" s="205" t="e">
        <f t="shared" si="5"/>
        <v>#N/A</v>
      </c>
      <c r="I84" s="195" t="s">
        <v>514</v>
      </c>
      <c r="J84" s="2" t="str">
        <f t="shared" si="6"/>
        <v>6.2.1</v>
      </c>
      <c r="K84" s="204"/>
      <c r="L84" s="182" t="s">
        <v>559</v>
      </c>
      <c r="M84" s="218" t="e">
        <f t="shared" si="7"/>
        <v>#N/A</v>
      </c>
    </row>
    <row r="85" spans="1:13" s="2" customFormat="1" x14ac:dyDescent="0.35">
      <c r="A85" s="217" t="s">
        <v>395</v>
      </c>
      <c r="B85" s="269" t="e">
        <f t="shared" si="4"/>
        <v>#N/A</v>
      </c>
      <c r="C85" s="244" t="s">
        <v>785</v>
      </c>
      <c r="D85" s="23" t="s">
        <v>560</v>
      </c>
      <c r="E85" s="2" t="s">
        <v>759</v>
      </c>
      <c r="F85" s="229"/>
      <c r="G85" s="174" t="s">
        <v>439</v>
      </c>
      <c r="H85" s="205" t="e">
        <f t="shared" si="5"/>
        <v>#N/A</v>
      </c>
      <c r="I85" s="195" t="s">
        <v>514</v>
      </c>
      <c r="J85" s="2" t="str">
        <f t="shared" si="6"/>
        <v>6.2.1</v>
      </c>
      <c r="K85" s="204"/>
      <c r="L85" s="181" t="s">
        <v>560</v>
      </c>
      <c r="M85" s="218" t="e">
        <f t="shared" si="7"/>
        <v>#N/A</v>
      </c>
    </row>
    <row r="86" spans="1:13" s="2" customFormat="1" x14ac:dyDescent="0.35">
      <c r="A86" s="217" t="s">
        <v>396</v>
      </c>
      <c r="B86" s="269" t="e">
        <f t="shared" si="4"/>
        <v>#N/A</v>
      </c>
      <c r="C86" s="244" t="s">
        <v>785</v>
      </c>
      <c r="D86" s="20" t="s">
        <v>561</v>
      </c>
      <c r="E86" s="2" t="s">
        <v>759</v>
      </c>
      <c r="F86" s="229"/>
      <c r="G86" s="174" t="s">
        <v>440</v>
      </c>
      <c r="H86" s="205" t="e">
        <f t="shared" si="5"/>
        <v>#N/A</v>
      </c>
      <c r="I86" s="195" t="s">
        <v>514</v>
      </c>
      <c r="J86" s="2" t="str">
        <f t="shared" si="6"/>
        <v>6.2.1</v>
      </c>
      <c r="K86" s="204"/>
      <c r="L86" s="174" t="s">
        <v>561</v>
      </c>
      <c r="M86" s="218" t="e">
        <f t="shared" si="7"/>
        <v>#N/A</v>
      </c>
    </row>
    <row r="87" spans="1:13" s="2" customFormat="1" x14ac:dyDescent="0.35">
      <c r="A87" s="217" t="s">
        <v>397</v>
      </c>
      <c r="B87" s="269" t="e">
        <f t="shared" si="4"/>
        <v>#N/A</v>
      </c>
      <c r="C87" s="244" t="s">
        <v>785</v>
      </c>
      <c r="D87" s="21" t="s">
        <v>562</v>
      </c>
      <c r="E87" s="2" t="s">
        <v>759</v>
      </c>
      <c r="F87" s="229"/>
      <c r="G87" s="174" t="s">
        <v>441</v>
      </c>
      <c r="H87" s="205" t="e">
        <f t="shared" si="5"/>
        <v>#N/A</v>
      </c>
      <c r="I87" s="195" t="s">
        <v>514</v>
      </c>
      <c r="J87" s="2" t="str">
        <f t="shared" si="6"/>
        <v>6.2.1</v>
      </c>
      <c r="K87" s="204"/>
      <c r="L87" s="183" t="s">
        <v>562</v>
      </c>
      <c r="M87" s="218" t="e">
        <f t="shared" si="7"/>
        <v>#N/A</v>
      </c>
    </row>
    <row r="88" spans="1:13" s="2" customFormat="1" x14ac:dyDescent="0.35">
      <c r="A88" s="217" t="s">
        <v>398</v>
      </c>
      <c r="B88" s="269" t="e">
        <f t="shared" si="4"/>
        <v>#N/A</v>
      </c>
      <c r="C88" s="244" t="s">
        <v>785</v>
      </c>
      <c r="D88" s="20" t="s">
        <v>563</v>
      </c>
      <c r="E88" s="2" t="s">
        <v>759</v>
      </c>
      <c r="F88" s="229"/>
      <c r="G88" s="174" t="s">
        <v>442</v>
      </c>
      <c r="H88" s="205" t="e">
        <f t="shared" si="5"/>
        <v>#N/A</v>
      </c>
      <c r="I88" s="195" t="s">
        <v>515</v>
      </c>
      <c r="J88" s="2" t="str">
        <f t="shared" si="6"/>
        <v>6.2.2</v>
      </c>
      <c r="K88" s="204"/>
      <c r="L88" s="174" t="s">
        <v>563</v>
      </c>
      <c r="M88" s="218" t="e">
        <f t="shared" si="7"/>
        <v>#N/A</v>
      </c>
    </row>
    <row r="89" spans="1:13" s="2" customFormat="1" x14ac:dyDescent="0.35">
      <c r="A89" s="217" t="s">
        <v>399</v>
      </c>
      <c r="B89" s="269" t="e">
        <f t="shared" si="4"/>
        <v>#N/A</v>
      </c>
      <c r="C89" s="244" t="s">
        <v>785</v>
      </c>
      <c r="D89" s="21" t="s">
        <v>564</v>
      </c>
      <c r="E89" s="2" t="s">
        <v>759</v>
      </c>
      <c r="F89" s="229"/>
      <c r="G89" s="174" t="s">
        <v>443</v>
      </c>
      <c r="H89" s="205" t="e">
        <f t="shared" si="5"/>
        <v>#N/A</v>
      </c>
      <c r="I89" s="195" t="s">
        <v>515</v>
      </c>
      <c r="J89" s="2" t="str">
        <f t="shared" si="6"/>
        <v>6.2.2</v>
      </c>
      <c r="K89" s="204"/>
      <c r="L89" s="183" t="s">
        <v>564</v>
      </c>
      <c r="M89" s="218" t="e">
        <f t="shared" si="7"/>
        <v>#N/A</v>
      </c>
    </row>
    <row r="90" spans="1:13" s="2" customFormat="1" x14ac:dyDescent="0.35">
      <c r="A90" s="217" t="s">
        <v>400</v>
      </c>
      <c r="B90" s="269" t="e">
        <f t="shared" si="4"/>
        <v>#N/A</v>
      </c>
      <c r="C90" s="244" t="s">
        <v>785</v>
      </c>
      <c r="D90" s="23" t="s">
        <v>565</v>
      </c>
      <c r="E90" s="2" t="s">
        <v>759</v>
      </c>
      <c r="F90" s="229"/>
      <c r="G90" s="174" t="s">
        <v>444</v>
      </c>
      <c r="H90" s="205" t="e">
        <f t="shared" si="5"/>
        <v>#N/A</v>
      </c>
      <c r="I90" s="195" t="s">
        <v>515</v>
      </c>
      <c r="J90" s="2" t="str">
        <f t="shared" si="6"/>
        <v>6.2.2</v>
      </c>
      <c r="K90" s="204"/>
      <c r="L90" s="181" t="s">
        <v>565</v>
      </c>
      <c r="M90" s="218" t="e">
        <f t="shared" si="7"/>
        <v>#N/A</v>
      </c>
    </row>
    <row r="91" spans="1:13" s="2" customFormat="1" ht="15" thickBot="1" x14ac:dyDescent="0.4">
      <c r="A91" s="217" t="s">
        <v>401</v>
      </c>
      <c r="B91" s="269" t="e">
        <f t="shared" si="4"/>
        <v>#N/A</v>
      </c>
      <c r="C91" s="237" t="s">
        <v>785</v>
      </c>
      <c r="D91" s="165" t="s">
        <v>566</v>
      </c>
      <c r="E91" s="246" t="s">
        <v>759</v>
      </c>
      <c r="F91" s="222"/>
      <c r="G91" s="183" t="s">
        <v>445</v>
      </c>
      <c r="H91" s="205" t="e">
        <f t="shared" si="5"/>
        <v>#N/A</v>
      </c>
      <c r="I91" s="195" t="s">
        <v>515</v>
      </c>
      <c r="J91" s="2" t="str">
        <f t="shared" si="6"/>
        <v>6.2.2</v>
      </c>
      <c r="K91" s="204"/>
      <c r="L91" s="180" t="s">
        <v>566</v>
      </c>
      <c r="M91" s="218" t="e">
        <f t="shared" si="7"/>
        <v>#N/A</v>
      </c>
    </row>
    <row r="92" spans="1:13" s="2" customFormat="1" ht="15" thickBot="1" x14ac:dyDescent="0.4">
      <c r="A92" s="217" t="s">
        <v>402</v>
      </c>
      <c r="B92" s="269" t="e">
        <f t="shared" si="4"/>
        <v>#N/A</v>
      </c>
      <c r="C92" s="248" t="s">
        <v>784</v>
      </c>
      <c r="D92" s="22" t="s">
        <v>568</v>
      </c>
      <c r="E92" s="247" t="s">
        <v>759</v>
      </c>
      <c r="F92" s="220"/>
      <c r="G92" s="183" t="s">
        <v>446</v>
      </c>
      <c r="H92" s="205" t="e">
        <f t="shared" si="5"/>
        <v>#N/A</v>
      </c>
      <c r="I92" s="195" t="s">
        <v>515</v>
      </c>
      <c r="J92" s="2" t="str">
        <f t="shared" si="6"/>
        <v>6.2.2</v>
      </c>
      <c r="K92" s="204"/>
      <c r="L92" s="182" t="s">
        <v>568</v>
      </c>
      <c r="M92" s="218" t="e">
        <f t="shared" si="7"/>
        <v>#N/A</v>
      </c>
    </row>
    <row r="93" spans="1:13" s="2" customFormat="1" x14ac:dyDescent="0.35">
      <c r="A93" s="217" t="s">
        <v>403</v>
      </c>
      <c r="B93" s="269" t="e">
        <f t="shared" si="4"/>
        <v>#N/A</v>
      </c>
      <c r="C93" s="212" t="s">
        <v>783</v>
      </c>
      <c r="D93" s="167" t="s">
        <v>568</v>
      </c>
      <c r="E93" s="247" t="s">
        <v>759</v>
      </c>
      <c r="F93" s="220"/>
      <c r="G93" s="181" t="s">
        <v>447</v>
      </c>
      <c r="H93" s="205" t="e">
        <f t="shared" si="5"/>
        <v>#N/A</v>
      </c>
      <c r="I93" s="195" t="s">
        <v>515</v>
      </c>
      <c r="J93" s="2" t="str">
        <f t="shared" si="6"/>
        <v>6.2.2</v>
      </c>
      <c r="K93" s="204"/>
      <c r="L93" s="184" t="s">
        <v>568</v>
      </c>
      <c r="M93" s="218" t="e">
        <f t="shared" si="7"/>
        <v>#N/A</v>
      </c>
    </row>
    <row r="94" spans="1:13" s="2" customFormat="1" x14ac:dyDescent="0.35">
      <c r="A94" s="217" t="s">
        <v>404</v>
      </c>
      <c r="B94" s="269" t="e">
        <f t="shared" si="4"/>
        <v>#N/A</v>
      </c>
      <c r="C94" s="206" t="s">
        <v>783</v>
      </c>
      <c r="D94" s="20" t="s">
        <v>569</v>
      </c>
      <c r="E94" s="2" t="s">
        <v>759</v>
      </c>
      <c r="F94" s="229"/>
      <c r="G94" s="181" t="s">
        <v>448</v>
      </c>
      <c r="H94" s="205" t="e">
        <f t="shared" si="5"/>
        <v>#N/A</v>
      </c>
      <c r="I94" s="195" t="s">
        <v>516</v>
      </c>
      <c r="J94" s="2" t="str">
        <f t="shared" si="6"/>
        <v>6.2.3</v>
      </c>
      <c r="K94" s="204"/>
      <c r="L94" s="174" t="s">
        <v>569</v>
      </c>
      <c r="M94" s="218" t="e">
        <f t="shared" si="7"/>
        <v>#N/A</v>
      </c>
    </row>
    <row r="95" spans="1:13" s="2" customFormat="1" x14ac:dyDescent="0.35">
      <c r="A95" s="217" t="s">
        <v>405</v>
      </c>
      <c r="B95" s="269" t="e">
        <f t="shared" si="4"/>
        <v>#N/A</v>
      </c>
      <c r="C95" s="206" t="s">
        <v>783</v>
      </c>
      <c r="D95" s="20" t="s">
        <v>570</v>
      </c>
      <c r="E95" s="2" t="s">
        <v>759</v>
      </c>
      <c r="F95" s="229"/>
      <c r="G95" s="174" t="s">
        <v>449</v>
      </c>
      <c r="H95" s="205" t="e">
        <f t="shared" si="5"/>
        <v>#N/A</v>
      </c>
      <c r="I95" s="195" t="s">
        <v>516</v>
      </c>
      <c r="J95" s="2" t="str">
        <f t="shared" si="6"/>
        <v>6.2.3</v>
      </c>
      <c r="K95" s="204"/>
      <c r="L95" s="174" t="s">
        <v>570</v>
      </c>
      <c r="M95" s="218" t="e">
        <f t="shared" si="7"/>
        <v>#N/A</v>
      </c>
    </row>
    <row r="96" spans="1:13" s="2" customFormat="1" x14ac:dyDescent="0.35">
      <c r="A96" s="217" t="s">
        <v>406</v>
      </c>
      <c r="B96" s="269" t="e">
        <f t="shared" si="4"/>
        <v>#N/A</v>
      </c>
      <c r="C96" s="206" t="s">
        <v>783</v>
      </c>
      <c r="D96" s="21" t="s">
        <v>571</v>
      </c>
      <c r="E96" s="2" t="s">
        <v>759</v>
      </c>
      <c r="F96" s="229"/>
      <c r="G96" s="174" t="s">
        <v>450</v>
      </c>
      <c r="H96" s="205" t="e">
        <f t="shared" si="5"/>
        <v>#N/A</v>
      </c>
      <c r="I96" s="195" t="s">
        <v>516</v>
      </c>
      <c r="J96" s="2" t="str">
        <f t="shared" si="6"/>
        <v>6.2.3</v>
      </c>
      <c r="K96" s="204"/>
      <c r="L96" s="183" t="s">
        <v>571</v>
      </c>
      <c r="M96" s="218" t="e">
        <f t="shared" si="7"/>
        <v>#N/A</v>
      </c>
    </row>
    <row r="97" spans="1:13" s="2" customFormat="1" x14ac:dyDescent="0.35">
      <c r="A97" s="217" t="s">
        <v>407</v>
      </c>
      <c r="B97" s="269" t="e">
        <f t="shared" si="4"/>
        <v>#N/A</v>
      </c>
      <c r="C97" s="206" t="s">
        <v>783</v>
      </c>
      <c r="D97" s="21" t="s">
        <v>572</v>
      </c>
      <c r="E97" s="2" t="s">
        <v>759</v>
      </c>
      <c r="F97" s="229"/>
      <c r="G97" s="181" t="s">
        <v>451</v>
      </c>
      <c r="H97" s="205" t="e">
        <f t="shared" si="5"/>
        <v>#N/A</v>
      </c>
      <c r="I97" s="195" t="s">
        <v>516</v>
      </c>
      <c r="J97" s="2" t="str">
        <f t="shared" si="6"/>
        <v>6.2.3</v>
      </c>
      <c r="K97" s="204"/>
      <c r="L97" s="183" t="s">
        <v>572</v>
      </c>
      <c r="M97" s="218" t="e">
        <f t="shared" si="7"/>
        <v>#N/A</v>
      </c>
    </row>
    <row r="98" spans="1:13" s="2" customFormat="1" ht="15" thickBot="1" x14ac:dyDescent="0.4">
      <c r="A98" s="217" t="s">
        <v>408</v>
      </c>
      <c r="B98" s="269" t="e">
        <f t="shared" si="4"/>
        <v>#N/A</v>
      </c>
      <c r="C98" s="209" t="s">
        <v>783</v>
      </c>
      <c r="D98" s="166" t="s">
        <v>573</v>
      </c>
      <c r="E98" s="246" t="s">
        <v>759</v>
      </c>
      <c r="F98" s="222"/>
      <c r="G98" s="181" t="s">
        <v>452</v>
      </c>
      <c r="H98" s="205" t="e">
        <f t="shared" si="5"/>
        <v>#N/A</v>
      </c>
      <c r="I98" s="195" t="s">
        <v>516</v>
      </c>
      <c r="J98" s="2" t="str">
        <f t="shared" si="6"/>
        <v>6.2.3</v>
      </c>
      <c r="K98" s="204"/>
      <c r="L98" s="185" t="s">
        <v>573</v>
      </c>
      <c r="M98" s="218" t="e">
        <f t="shared" si="7"/>
        <v>#N/A</v>
      </c>
    </row>
    <row r="99" spans="1:13" s="2" customFormat="1" x14ac:dyDescent="0.35">
      <c r="A99" s="217" t="s">
        <v>409</v>
      </c>
      <c r="B99" s="269" t="e">
        <f t="shared" si="4"/>
        <v>#N/A</v>
      </c>
      <c r="C99" s="212" t="s">
        <v>782</v>
      </c>
      <c r="D99" s="247" t="s">
        <v>574</v>
      </c>
      <c r="E99" s="247" t="s">
        <v>759</v>
      </c>
      <c r="F99" s="220"/>
      <c r="G99" s="181" t="s">
        <v>453</v>
      </c>
      <c r="H99" s="205" t="e">
        <f t="shared" si="5"/>
        <v>#N/A</v>
      </c>
      <c r="I99" s="195" t="s">
        <v>516</v>
      </c>
      <c r="J99" s="2" t="str">
        <f t="shared" si="6"/>
        <v>6.2.3</v>
      </c>
      <c r="K99" s="204"/>
      <c r="L99" s="248" t="s">
        <v>574</v>
      </c>
      <c r="M99" s="218" t="e">
        <f t="shared" si="7"/>
        <v>#N/A</v>
      </c>
    </row>
    <row r="100" spans="1:13" s="2" customFormat="1" ht="15" thickBot="1" x14ac:dyDescent="0.4">
      <c r="A100" s="217" t="s">
        <v>410</v>
      </c>
      <c r="B100" s="269" t="e">
        <f t="shared" si="4"/>
        <v>#N/A</v>
      </c>
      <c r="C100" s="209" t="s">
        <v>782</v>
      </c>
      <c r="D100" s="246" t="s">
        <v>575</v>
      </c>
      <c r="E100" s="246" t="s">
        <v>759</v>
      </c>
      <c r="F100" s="222"/>
      <c r="G100" s="181" t="s">
        <v>454</v>
      </c>
      <c r="H100" s="205" t="e">
        <f t="shared" si="5"/>
        <v>#N/A</v>
      </c>
      <c r="I100" s="195" t="s">
        <v>517</v>
      </c>
      <c r="J100" s="2" t="str">
        <f t="shared" si="6"/>
        <v>6.2.4</v>
      </c>
      <c r="K100" s="204"/>
      <c r="L100" s="249" t="s">
        <v>575</v>
      </c>
      <c r="M100" s="218" t="e">
        <f t="shared" si="7"/>
        <v>#N/A</v>
      </c>
    </row>
    <row r="101" spans="1:13" s="2" customFormat="1" x14ac:dyDescent="0.35">
      <c r="A101" s="217" t="s">
        <v>411</v>
      </c>
      <c r="B101" s="15" t="e">
        <f t="shared" si="4"/>
        <v>#N/A</v>
      </c>
      <c r="C101" s="229"/>
      <c r="F101" s="229"/>
      <c r="G101" s="181" t="s">
        <v>455</v>
      </c>
      <c r="H101" s="205" t="e">
        <f t="shared" si="5"/>
        <v>#N/A</v>
      </c>
      <c r="I101" s="195" t="s">
        <v>517</v>
      </c>
      <c r="J101" s="2" t="str">
        <f t="shared" si="6"/>
        <v>6.2.4</v>
      </c>
      <c r="K101" s="204"/>
      <c r="L101" s="174" t="s">
        <v>371</v>
      </c>
      <c r="M101" s="2" t="str">
        <f t="shared" si="7"/>
        <v>4.1.1</v>
      </c>
    </row>
    <row r="102" spans="1:13" s="2" customFormat="1" x14ac:dyDescent="0.35">
      <c r="A102" s="217" t="s">
        <v>412</v>
      </c>
      <c r="B102" s="15" t="e">
        <f t="shared" si="4"/>
        <v>#N/A</v>
      </c>
      <c r="C102" s="229"/>
      <c r="F102" s="229"/>
      <c r="G102" s="181" t="s">
        <v>456</v>
      </c>
      <c r="H102" s="205" t="e">
        <f t="shared" si="5"/>
        <v>#N/A</v>
      </c>
      <c r="I102" s="195" t="s">
        <v>517</v>
      </c>
      <c r="J102" s="2" t="str">
        <f t="shared" si="6"/>
        <v>6.2.4</v>
      </c>
      <c r="K102" s="204"/>
      <c r="L102" s="174" t="s">
        <v>372</v>
      </c>
      <c r="M102" s="2" t="str">
        <f t="shared" si="7"/>
        <v>4.1.2</v>
      </c>
    </row>
    <row r="103" spans="1:13" s="2" customFormat="1" x14ac:dyDescent="0.35">
      <c r="A103" s="217" t="s">
        <v>413</v>
      </c>
      <c r="B103" s="15" t="e">
        <f t="shared" si="4"/>
        <v>#N/A</v>
      </c>
      <c r="C103" s="229"/>
      <c r="F103" s="229"/>
      <c r="G103" s="181" t="s">
        <v>457</v>
      </c>
      <c r="H103" s="205" t="e">
        <f t="shared" si="5"/>
        <v>#N/A</v>
      </c>
      <c r="I103" s="195" t="s">
        <v>517</v>
      </c>
      <c r="J103" s="2" t="str">
        <f t="shared" si="6"/>
        <v>6.2.4</v>
      </c>
      <c r="K103" s="204"/>
      <c r="L103" s="174" t="s">
        <v>373</v>
      </c>
      <c r="M103" s="2" t="str">
        <f t="shared" si="7"/>
        <v>4.1.3</v>
      </c>
    </row>
    <row r="104" spans="1:13" s="2" customFormat="1" x14ac:dyDescent="0.35">
      <c r="A104" s="217" t="s">
        <v>414</v>
      </c>
      <c r="B104" s="15" t="e">
        <f t="shared" si="4"/>
        <v>#N/A</v>
      </c>
      <c r="C104" s="229"/>
      <c r="F104" s="229"/>
      <c r="G104" s="174" t="s">
        <v>458</v>
      </c>
      <c r="H104" s="205" t="e">
        <f t="shared" si="5"/>
        <v>#N/A</v>
      </c>
      <c r="I104" s="195" t="s">
        <v>517</v>
      </c>
      <c r="J104" s="2" t="str">
        <f t="shared" si="6"/>
        <v>6.2.4</v>
      </c>
      <c r="K104" s="204"/>
      <c r="L104" s="174" t="s">
        <v>374</v>
      </c>
      <c r="M104" s="2" t="str">
        <f t="shared" si="7"/>
        <v>4.1.4</v>
      </c>
    </row>
    <row r="105" spans="1:13" s="2" customFormat="1" x14ac:dyDescent="0.35">
      <c r="A105" s="221" t="s">
        <v>415</v>
      </c>
      <c r="B105" s="15" t="e">
        <f t="shared" si="4"/>
        <v>#N/A</v>
      </c>
      <c r="C105" s="229"/>
      <c r="F105" s="229"/>
      <c r="G105" s="181" t="s">
        <v>459</v>
      </c>
      <c r="H105" s="205" t="e">
        <f t="shared" si="5"/>
        <v>#N/A</v>
      </c>
      <c r="I105" s="195" t="s">
        <v>517</v>
      </c>
      <c r="J105" s="2" t="str">
        <f t="shared" si="6"/>
        <v>6.2.4</v>
      </c>
      <c r="K105" s="204"/>
      <c r="L105" s="174" t="s">
        <v>375</v>
      </c>
      <c r="M105" s="2" t="str">
        <f t="shared" si="7"/>
        <v>4.1.5</v>
      </c>
    </row>
    <row r="106" spans="1:13" s="2" customFormat="1" x14ac:dyDescent="0.35">
      <c r="A106" s="221" t="s">
        <v>416</v>
      </c>
      <c r="B106" s="15" t="e">
        <f t="shared" si="4"/>
        <v>#N/A</v>
      </c>
      <c r="C106" s="229"/>
      <c r="F106" s="229"/>
      <c r="G106" s="181" t="s">
        <v>460</v>
      </c>
      <c r="H106" s="205" t="e">
        <f t="shared" si="5"/>
        <v>#N/A</v>
      </c>
      <c r="I106" s="195" t="s">
        <v>518</v>
      </c>
      <c r="J106" s="2" t="str">
        <f t="shared" si="6"/>
        <v>6.2.5</v>
      </c>
      <c r="K106" s="204"/>
      <c r="L106" s="174" t="s">
        <v>376</v>
      </c>
      <c r="M106" s="2" t="str">
        <f t="shared" si="7"/>
        <v>4.1.6</v>
      </c>
    </row>
    <row r="107" spans="1:13" s="2" customFormat="1" x14ac:dyDescent="0.35">
      <c r="A107" s="221" t="s">
        <v>417</v>
      </c>
      <c r="B107" s="15" t="e">
        <f t="shared" si="4"/>
        <v>#N/A</v>
      </c>
      <c r="C107" s="229"/>
      <c r="F107" s="229"/>
      <c r="G107" s="181" t="s">
        <v>461</v>
      </c>
      <c r="H107" s="205" t="e">
        <f t="shared" si="5"/>
        <v>#N/A</v>
      </c>
      <c r="I107" s="195" t="s">
        <v>518</v>
      </c>
      <c r="J107" s="2" t="str">
        <f t="shared" si="6"/>
        <v>6.2.5</v>
      </c>
      <c r="K107" s="204"/>
      <c r="L107" s="174" t="s">
        <v>377</v>
      </c>
      <c r="M107" s="2" t="str">
        <f t="shared" si="7"/>
        <v>4.1.7</v>
      </c>
    </row>
    <row r="108" spans="1:13" s="2" customFormat="1" x14ac:dyDescent="0.35">
      <c r="A108" s="263" t="s">
        <v>418</v>
      </c>
      <c r="B108" s="15" t="e">
        <f t="shared" si="4"/>
        <v>#N/A</v>
      </c>
      <c r="C108" s="229"/>
      <c r="F108" s="229"/>
      <c r="G108" s="181" t="s">
        <v>462</v>
      </c>
      <c r="H108" s="205" t="e">
        <f t="shared" si="5"/>
        <v>#N/A</v>
      </c>
      <c r="I108" s="195" t="s">
        <v>518</v>
      </c>
      <c r="J108" s="2" t="str">
        <f t="shared" si="6"/>
        <v>6.2.5</v>
      </c>
      <c r="K108" s="204"/>
      <c r="L108" s="174" t="s">
        <v>378</v>
      </c>
      <c r="M108" s="2" t="str">
        <f t="shared" si="7"/>
        <v>4.1.8</v>
      </c>
    </row>
    <row r="109" spans="1:13" s="2" customFormat="1" x14ac:dyDescent="0.35">
      <c r="A109" s="263" t="s">
        <v>529</v>
      </c>
      <c r="B109" s="15" t="str">
        <f t="shared" si="4"/>
        <v>7.1.2</v>
      </c>
      <c r="C109" s="229"/>
      <c r="F109" s="229"/>
      <c r="G109" s="181" t="s">
        <v>463</v>
      </c>
      <c r="H109" s="205" t="e">
        <f t="shared" si="5"/>
        <v>#N/A</v>
      </c>
      <c r="I109" s="195" t="s">
        <v>518</v>
      </c>
      <c r="J109" s="2" t="str">
        <f t="shared" si="6"/>
        <v>6.2.5</v>
      </c>
      <c r="K109" s="204"/>
      <c r="L109" s="174" t="s">
        <v>379</v>
      </c>
      <c r="M109" s="2" t="str">
        <f t="shared" si="7"/>
        <v>4.1.9</v>
      </c>
    </row>
    <row r="110" spans="1:13" s="2" customFormat="1" x14ac:dyDescent="0.35">
      <c r="A110" s="263" t="s">
        <v>530</v>
      </c>
      <c r="B110" s="15" t="str">
        <f t="shared" si="4"/>
        <v>7.1.3</v>
      </c>
      <c r="C110" s="229"/>
      <c r="F110" s="229"/>
      <c r="G110" s="174" t="s">
        <v>464</v>
      </c>
      <c r="H110" s="205" t="e">
        <f t="shared" si="5"/>
        <v>#N/A</v>
      </c>
      <c r="I110" s="195" t="s">
        <v>518</v>
      </c>
      <c r="J110" s="2" t="str">
        <f t="shared" si="6"/>
        <v>6.2.5</v>
      </c>
      <c r="K110" s="204"/>
      <c r="L110" s="174" t="s">
        <v>380</v>
      </c>
      <c r="M110" s="2" t="str">
        <f t="shared" si="7"/>
        <v>4.1.10</v>
      </c>
    </row>
    <row r="111" spans="1:13" s="2" customFormat="1" x14ac:dyDescent="0.35">
      <c r="A111" s="263" t="s">
        <v>531</v>
      </c>
      <c r="B111" s="15" t="str">
        <f t="shared" si="4"/>
        <v>7.1.4</v>
      </c>
      <c r="C111" s="229"/>
      <c r="F111" s="229"/>
      <c r="G111" s="183" t="s">
        <v>465</v>
      </c>
      <c r="H111" s="205" t="e">
        <f t="shared" si="5"/>
        <v>#N/A</v>
      </c>
      <c r="I111" s="195" t="s">
        <v>518</v>
      </c>
      <c r="J111" s="2" t="str">
        <f t="shared" si="6"/>
        <v>6.2.5</v>
      </c>
      <c r="K111" s="204"/>
      <c r="L111" s="174" t="s">
        <v>381</v>
      </c>
      <c r="M111" s="2" t="str">
        <f t="shared" si="7"/>
        <v>4.2.1</v>
      </c>
    </row>
    <row r="112" spans="1:13" s="2" customFormat="1" x14ac:dyDescent="0.35">
      <c r="A112" s="263" t="s">
        <v>532</v>
      </c>
      <c r="B112" s="15" t="str">
        <f t="shared" si="4"/>
        <v>7.1.5</v>
      </c>
      <c r="C112" s="229"/>
      <c r="F112" s="229"/>
      <c r="G112" s="183" t="s">
        <v>466</v>
      </c>
      <c r="H112" s="205" t="e">
        <f t="shared" si="5"/>
        <v>#N/A</v>
      </c>
      <c r="I112" s="195" t="s">
        <v>519</v>
      </c>
      <c r="J112" s="2" t="str">
        <f t="shared" si="6"/>
        <v>6.2.6</v>
      </c>
      <c r="K112" s="204"/>
      <c r="L112" s="183" t="s">
        <v>382</v>
      </c>
      <c r="M112" s="2" t="str">
        <f t="shared" si="7"/>
        <v>4.4.1</v>
      </c>
    </row>
    <row r="113" spans="1:13" s="2" customFormat="1" x14ac:dyDescent="0.35">
      <c r="A113" s="263" t="s">
        <v>533</v>
      </c>
      <c r="B113" s="15" t="str">
        <f t="shared" si="4"/>
        <v>7.1.6</v>
      </c>
      <c r="C113" s="229"/>
      <c r="F113" s="229"/>
      <c r="G113" s="182" t="s">
        <v>467</v>
      </c>
      <c r="H113" s="205" t="e">
        <f t="shared" si="5"/>
        <v>#N/A</v>
      </c>
      <c r="I113" s="195" t="s">
        <v>519</v>
      </c>
      <c r="J113" s="2" t="str">
        <f t="shared" si="6"/>
        <v>6.2.6</v>
      </c>
      <c r="K113" s="204"/>
      <c r="L113" s="182" t="s">
        <v>383</v>
      </c>
      <c r="M113" s="2" t="str">
        <f t="shared" si="7"/>
        <v>4.4.2</v>
      </c>
    </row>
    <row r="114" spans="1:13" s="2" customFormat="1" x14ac:dyDescent="0.35">
      <c r="A114" s="263" t="s">
        <v>534</v>
      </c>
      <c r="B114" s="15" t="str">
        <f t="shared" si="4"/>
        <v>7.1.7</v>
      </c>
      <c r="C114" s="229"/>
      <c r="F114" s="229"/>
      <c r="G114" s="181" t="s">
        <v>468</v>
      </c>
      <c r="H114" s="205" t="e">
        <f t="shared" si="5"/>
        <v>#N/A</v>
      </c>
      <c r="I114" s="195" t="s">
        <v>519</v>
      </c>
      <c r="J114" s="2" t="str">
        <f t="shared" si="6"/>
        <v>6.2.6</v>
      </c>
      <c r="K114" s="204"/>
      <c r="L114" s="182" t="s">
        <v>384</v>
      </c>
      <c r="M114" s="2" t="str">
        <f t="shared" si="7"/>
        <v>4.4.4</v>
      </c>
    </row>
    <row r="115" spans="1:13" s="2" customFormat="1" x14ac:dyDescent="0.35">
      <c r="A115" s="263" t="s">
        <v>535</v>
      </c>
      <c r="B115" s="15" t="str">
        <f t="shared" si="4"/>
        <v>7.1.8</v>
      </c>
      <c r="C115" s="229"/>
      <c r="F115" s="229"/>
      <c r="G115" s="174" t="s">
        <v>469</v>
      </c>
      <c r="H115" s="205" t="e">
        <f t="shared" si="5"/>
        <v>#N/A</v>
      </c>
      <c r="I115" s="195" t="s">
        <v>519</v>
      </c>
      <c r="J115" s="2" t="str">
        <f t="shared" si="6"/>
        <v>6.2.6</v>
      </c>
      <c r="K115" s="204"/>
      <c r="L115" s="182" t="s">
        <v>385</v>
      </c>
      <c r="M115" s="2" t="str">
        <f t="shared" si="7"/>
        <v>4.4.8</v>
      </c>
    </row>
    <row r="116" spans="1:13" s="2" customFormat="1" x14ac:dyDescent="0.35">
      <c r="A116" s="263" t="s">
        <v>536</v>
      </c>
      <c r="B116" s="15" t="str">
        <f t="shared" si="4"/>
        <v>7.1.9</v>
      </c>
      <c r="C116" s="229"/>
      <c r="F116" s="229"/>
      <c r="G116" s="174" t="s">
        <v>470</v>
      </c>
      <c r="H116" s="205" t="e">
        <f t="shared" si="5"/>
        <v>#N/A</v>
      </c>
      <c r="I116" s="195" t="s">
        <v>519</v>
      </c>
      <c r="J116" s="2" t="str">
        <f t="shared" si="6"/>
        <v>6.2.6</v>
      </c>
      <c r="K116" s="204"/>
      <c r="L116" s="183" t="s">
        <v>386</v>
      </c>
      <c r="M116" s="2" t="str">
        <f t="shared" si="7"/>
        <v>5.1.1</v>
      </c>
    </row>
    <row r="117" spans="1:13" s="2" customFormat="1" x14ac:dyDescent="0.35">
      <c r="A117" s="263" t="s">
        <v>419</v>
      </c>
      <c r="B117" s="15" t="e">
        <f t="shared" si="4"/>
        <v>#N/A</v>
      </c>
      <c r="C117" s="229"/>
      <c r="F117" s="229"/>
      <c r="G117" s="181" t="s">
        <v>471</v>
      </c>
      <c r="H117" s="205" t="e">
        <f t="shared" si="5"/>
        <v>#N/A</v>
      </c>
      <c r="I117" s="195" t="s">
        <v>519</v>
      </c>
      <c r="J117" s="2" t="str">
        <f t="shared" si="6"/>
        <v>6.2.6</v>
      </c>
      <c r="K117" s="204"/>
      <c r="L117" s="183" t="s">
        <v>387</v>
      </c>
      <c r="M117" s="2" t="str">
        <f t="shared" si="7"/>
        <v>5.2.1</v>
      </c>
    </row>
    <row r="118" spans="1:13" s="2" customFormat="1" x14ac:dyDescent="0.35">
      <c r="A118" s="263" t="s">
        <v>420</v>
      </c>
      <c r="B118" s="15" t="e">
        <f t="shared" si="4"/>
        <v>#N/A</v>
      </c>
      <c r="C118" s="229"/>
      <c r="F118" s="229"/>
      <c r="G118" s="181" t="s">
        <v>472</v>
      </c>
      <c r="H118" s="205" t="e">
        <f t="shared" si="5"/>
        <v>#N/A</v>
      </c>
      <c r="I118" s="195" t="s">
        <v>520</v>
      </c>
      <c r="J118" s="2" t="str">
        <f t="shared" si="6"/>
        <v>6.2.7</v>
      </c>
      <c r="K118" s="204"/>
      <c r="L118" s="181" t="s">
        <v>388</v>
      </c>
      <c r="M118" s="2" t="str">
        <f t="shared" si="7"/>
        <v>5.3.1</v>
      </c>
    </row>
    <row r="119" spans="1:13" s="2" customFormat="1" x14ac:dyDescent="0.35">
      <c r="A119" s="263" t="s">
        <v>421</v>
      </c>
      <c r="B119" s="15" t="e">
        <f t="shared" si="4"/>
        <v>#N/A</v>
      </c>
      <c r="C119" s="229"/>
      <c r="F119" s="229"/>
      <c r="G119" s="183" t="s">
        <v>473</v>
      </c>
      <c r="H119" s="205" t="e">
        <f t="shared" si="5"/>
        <v>#N/A</v>
      </c>
      <c r="I119" s="195" t="s">
        <v>520</v>
      </c>
      <c r="J119" s="2" t="str">
        <f t="shared" si="6"/>
        <v>6.2.7</v>
      </c>
      <c r="K119" s="204"/>
      <c r="L119" s="183" t="s">
        <v>389</v>
      </c>
      <c r="M119" s="2" t="str">
        <f t="shared" si="7"/>
        <v>5.3.2</v>
      </c>
    </row>
    <row r="120" spans="1:13" s="2" customFormat="1" x14ac:dyDescent="0.35">
      <c r="A120" s="217" t="s">
        <v>537</v>
      </c>
      <c r="B120" s="15" t="str">
        <f t="shared" si="4"/>
        <v>7.3.1</v>
      </c>
      <c r="C120" s="229"/>
      <c r="F120" s="229"/>
      <c r="G120" s="182" t="s">
        <v>474</v>
      </c>
      <c r="H120" s="205" t="e">
        <f t="shared" si="5"/>
        <v>#N/A</v>
      </c>
      <c r="I120" s="195" t="s">
        <v>520</v>
      </c>
      <c r="J120" s="2" t="str">
        <f t="shared" si="6"/>
        <v>6.2.7</v>
      </c>
      <c r="K120" s="204"/>
      <c r="L120" s="186" t="s">
        <v>390</v>
      </c>
      <c r="M120" s="2" t="str">
        <f t="shared" si="7"/>
        <v>5.3.3</v>
      </c>
    </row>
    <row r="121" spans="1:13" s="2" customFormat="1" x14ac:dyDescent="0.35">
      <c r="A121" s="217" t="s">
        <v>422</v>
      </c>
      <c r="B121" s="15" t="e">
        <f t="shared" si="4"/>
        <v>#N/A</v>
      </c>
      <c r="C121" s="229"/>
      <c r="F121" s="229"/>
      <c r="G121" s="182" t="s">
        <v>475</v>
      </c>
      <c r="H121" s="205" t="e">
        <f t="shared" si="5"/>
        <v>#N/A</v>
      </c>
      <c r="I121" s="195" t="s">
        <v>520</v>
      </c>
      <c r="J121" s="2" t="str">
        <f t="shared" si="6"/>
        <v>6.2.7</v>
      </c>
      <c r="K121" s="204"/>
      <c r="L121" s="182" t="s">
        <v>391</v>
      </c>
      <c r="M121" s="2" t="str">
        <f t="shared" si="7"/>
        <v>5.3.4</v>
      </c>
    </row>
    <row r="122" spans="1:13" s="2" customFormat="1" x14ac:dyDescent="0.35">
      <c r="A122" s="217" t="s">
        <v>540</v>
      </c>
      <c r="B122" s="15" t="str">
        <f t="shared" si="4"/>
        <v>7.3.3</v>
      </c>
      <c r="C122" s="229"/>
      <c r="F122" s="229"/>
      <c r="G122" s="182" t="s">
        <v>476</v>
      </c>
      <c r="H122" s="205" t="e">
        <f t="shared" si="5"/>
        <v>#N/A</v>
      </c>
      <c r="I122" s="195" t="s">
        <v>520</v>
      </c>
      <c r="J122" s="2" t="str">
        <f t="shared" si="6"/>
        <v>6.2.7</v>
      </c>
      <c r="K122" s="204"/>
      <c r="L122" s="183" t="s">
        <v>392</v>
      </c>
      <c r="M122" s="2" t="str">
        <f t="shared" si="7"/>
        <v>6.3.1</v>
      </c>
    </row>
    <row r="123" spans="1:13" s="2" customFormat="1" x14ac:dyDescent="0.35">
      <c r="A123" s="221" t="s">
        <v>538</v>
      </c>
      <c r="B123" s="15" t="str">
        <f t="shared" si="4"/>
        <v>7.3.4</v>
      </c>
      <c r="C123" s="229"/>
      <c r="F123" s="229"/>
      <c r="G123" s="182" t="s">
        <v>477</v>
      </c>
      <c r="H123" s="205" t="e">
        <f t="shared" si="5"/>
        <v>#N/A</v>
      </c>
      <c r="I123" s="195" t="s">
        <v>520</v>
      </c>
      <c r="J123" s="2" t="str">
        <f t="shared" si="6"/>
        <v>6.2.7</v>
      </c>
      <c r="K123" s="204"/>
      <c r="L123" s="183" t="s">
        <v>393</v>
      </c>
      <c r="M123" s="2" t="str">
        <f t="shared" si="7"/>
        <v>6.4.1</v>
      </c>
    </row>
    <row r="124" spans="1:13" s="2" customFormat="1" x14ac:dyDescent="0.35">
      <c r="A124" s="217" t="s">
        <v>539</v>
      </c>
      <c r="B124" s="15" t="str">
        <f t="shared" si="4"/>
        <v>7.3.5</v>
      </c>
      <c r="C124" s="229"/>
      <c r="F124" s="229"/>
      <c r="G124" s="182" t="s">
        <v>478</v>
      </c>
      <c r="H124" s="205" t="e">
        <f t="shared" si="5"/>
        <v>#N/A</v>
      </c>
      <c r="I124" s="195" t="s">
        <v>521</v>
      </c>
      <c r="J124" s="2" t="str">
        <f t="shared" si="6"/>
        <v>6.2.8</v>
      </c>
      <c r="K124" s="204"/>
      <c r="L124" s="187" t="s">
        <v>394</v>
      </c>
      <c r="M124" s="2" t="str">
        <f t="shared" si="7"/>
        <v>6.4.2</v>
      </c>
    </row>
    <row r="125" spans="1:13" s="2" customFormat="1" x14ac:dyDescent="0.35">
      <c r="A125" s="217" t="s">
        <v>542</v>
      </c>
      <c r="B125" s="15" t="str">
        <f t="shared" si="4"/>
        <v>7.3.6</v>
      </c>
      <c r="C125" s="229"/>
      <c r="F125" s="229"/>
      <c r="G125" s="182" t="s">
        <v>479</v>
      </c>
      <c r="H125" s="205" t="e">
        <f t="shared" si="5"/>
        <v>#N/A</v>
      </c>
      <c r="I125" s="195" t="s">
        <v>521</v>
      </c>
      <c r="J125" s="2" t="str">
        <f t="shared" si="6"/>
        <v>6.2.8</v>
      </c>
      <c r="K125" s="204"/>
      <c r="L125" s="183" t="s">
        <v>395</v>
      </c>
      <c r="M125" s="2" t="str">
        <f t="shared" si="7"/>
        <v>6.4.3</v>
      </c>
    </row>
    <row r="126" spans="1:13" s="2" customFormat="1" x14ac:dyDescent="0.35">
      <c r="A126" s="217" t="s">
        <v>541</v>
      </c>
      <c r="B126" s="15" t="str">
        <f t="shared" si="4"/>
        <v>7.3.7</v>
      </c>
      <c r="C126" s="229"/>
      <c r="F126" s="229"/>
      <c r="G126" s="182" t="s">
        <v>480</v>
      </c>
      <c r="H126" s="205" t="e">
        <f t="shared" si="5"/>
        <v>#N/A</v>
      </c>
      <c r="I126" s="195" t="s">
        <v>521</v>
      </c>
      <c r="J126" s="2" t="str">
        <f t="shared" si="6"/>
        <v>6.2.8</v>
      </c>
      <c r="K126" s="204"/>
      <c r="L126" s="187" t="s">
        <v>396</v>
      </c>
      <c r="M126" s="2" t="str">
        <f t="shared" si="7"/>
        <v>6.4.4</v>
      </c>
    </row>
    <row r="127" spans="1:13" s="2" customFormat="1" x14ac:dyDescent="0.35">
      <c r="A127" s="15" t="s">
        <v>423</v>
      </c>
      <c r="B127" s="15" t="e">
        <f t="shared" si="4"/>
        <v>#N/A</v>
      </c>
      <c r="C127" s="229"/>
      <c r="F127" s="229"/>
      <c r="G127" s="182" t="s">
        <v>481</v>
      </c>
      <c r="H127" s="205" t="e">
        <f t="shared" si="5"/>
        <v>#N/A</v>
      </c>
      <c r="I127" s="195" t="s">
        <v>521</v>
      </c>
      <c r="J127" s="2" t="str">
        <f t="shared" si="6"/>
        <v>6.2.8</v>
      </c>
      <c r="K127" s="204"/>
      <c r="L127" s="181" t="s">
        <v>397</v>
      </c>
      <c r="M127" s="2" t="str">
        <f t="shared" si="7"/>
        <v>6.4.5</v>
      </c>
    </row>
    <row r="128" spans="1:13" s="2" customFormat="1" x14ac:dyDescent="0.35">
      <c r="A128" s="15" t="s">
        <v>424</v>
      </c>
      <c r="B128" s="15" t="e">
        <f t="shared" si="4"/>
        <v>#N/A</v>
      </c>
      <c r="C128" s="229"/>
      <c r="F128" s="229"/>
      <c r="G128" s="182" t="s">
        <v>482</v>
      </c>
      <c r="H128" s="205" t="e">
        <f t="shared" si="5"/>
        <v>#N/A</v>
      </c>
      <c r="I128" s="195" t="s">
        <v>521</v>
      </c>
      <c r="J128" s="2" t="str">
        <f t="shared" si="6"/>
        <v>6.2.8</v>
      </c>
      <c r="K128" s="204"/>
      <c r="L128" s="187" t="s">
        <v>398</v>
      </c>
      <c r="M128" s="2" t="str">
        <f t="shared" si="7"/>
        <v>6.4.6</v>
      </c>
    </row>
    <row r="129" spans="1:13" s="2" customFormat="1" x14ac:dyDescent="0.35">
      <c r="A129" s="15" t="s">
        <v>425</v>
      </c>
      <c r="B129" s="15" t="e">
        <f t="shared" si="4"/>
        <v>#N/A</v>
      </c>
      <c r="C129" s="229"/>
      <c r="F129" s="229"/>
      <c r="G129" s="181" t="s">
        <v>483</v>
      </c>
      <c r="H129" s="205" t="e">
        <f t="shared" si="5"/>
        <v>#N/A</v>
      </c>
      <c r="I129" s="195" t="s">
        <v>521</v>
      </c>
      <c r="J129" s="2" t="str">
        <f t="shared" si="6"/>
        <v>6.2.8</v>
      </c>
      <c r="K129" s="204"/>
      <c r="L129" s="183" t="s">
        <v>399</v>
      </c>
      <c r="M129" s="2" t="str">
        <f t="shared" si="7"/>
        <v>6.4.7</v>
      </c>
    </row>
    <row r="130" spans="1:13" s="2" customFormat="1" x14ac:dyDescent="0.35">
      <c r="A130" s="15" t="s">
        <v>426</v>
      </c>
      <c r="B130" s="15" t="e">
        <f t="shared" si="4"/>
        <v>#N/A</v>
      </c>
      <c r="C130" s="229"/>
      <c r="F130" s="229"/>
      <c r="G130" s="181" t="s">
        <v>484</v>
      </c>
      <c r="H130" s="205" t="e">
        <f t="shared" si="5"/>
        <v>#N/A</v>
      </c>
      <c r="I130" s="195" t="s">
        <v>522</v>
      </c>
      <c r="J130" s="2" t="str">
        <f t="shared" si="6"/>
        <v>6.2.9</v>
      </c>
      <c r="K130" s="204"/>
      <c r="L130" s="187" t="s">
        <v>400</v>
      </c>
      <c r="M130" s="2" t="str">
        <f t="shared" si="7"/>
        <v>6.4.8</v>
      </c>
    </row>
    <row r="131" spans="1:13" s="2" customFormat="1" x14ac:dyDescent="0.35">
      <c r="A131" s="15" t="s">
        <v>427</v>
      </c>
      <c r="B131" s="15" t="e">
        <f t="shared" si="4"/>
        <v>#N/A</v>
      </c>
      <c r="C131" s="229"/>
      <c r="F131" s="229"/>
      <c r="G131" s="181" t="s">
        <v>485</v>
      </c>
      <c r="H131" s="205" t="e">
        <f t="shared" si="5"/>
        <v>#N/A</v>
      </c>
      <c r="I131" s="195" t="s">
        <v>522</v>
      </c>
      <c r="J131" s="2" t="str">
        <f t="shared" si="6"/>
        <v>6.2.9</v>
      </c>
      <c r="K131" s="204"/>
      <c r="L131" s="183" t="s">
        <v>401</v>
      </c>
      <c r="M131" s="2" t="str">
        <f t="shared" si="7"/>
        <v>6.4.9</v>
      </c>
    </row>
    <row r="132" spans="1:13" s="2" customFormat="1" x14ac:dyDescent="0.35">
      <c r="A132" s="15" t="s">
        <v>428</v>
      </c>
      <c r="B132" s="15" t="e">
        <f t="shared" si="4"/>
        <v>#N/A</v>
      </c>
      <c r="C132" s="229"/>
      <c r="F132" s="229"/>
      <c r="G132" s="182" t="s">
        <v>486</v>
      </c>
      <c r="H132" s="205" t="e">
        <f t="shared" si="5"/>
        <v>#N/A</v>
      </c>
      <c r="I132" s="195" t="s">
        <v>522</v>
      </c>
      <c r="J132" s="2" t="str">
        <f t="shared" si="6"/>
        <v>6.2.9</v>
      </c>
      <c r="K132" s="204"/>
      <c r="L132" s="187" t="s">
        <v>402</v>
      </c>
      <c r="M132" s="2" t="str">
        <f t="shared" si="7"/>
        <v>6.4.10</v>
      </c>
    </row>
    <row r="133" spans="1:13" s="2" customFormat="1" x14ac:dyDescent="0.35">
      <c r="A133" s="217" t="s">
        <v>429</v>
      </c>
      <c r="B133" s="15" t="e">
        <f t="shared" si="4"/>
        <v>#N/A</v>
      </c>
      <c r="C133" s="229"/>
      <c r="F133" s="229"/>
      <c r="G133" s="182" t="s">
        <v>487</v>
      </c>
      <c r="H133" s="205" t="e">
        <f t="shared" si="5"/>
        <v>#N/A</v>
      </c>
      <c r="I133" s="195" t="s">
        <v>522</v>
      </c>
      <c r="J133" s="2" t="str">
        <f t="shared" si="6"/>
        <v>6.2.9</v>
      </c>
      <c r="K133" s="204"/>
      <c r="L133" s="183" t="s">
        <v>403</v>
      </c>
      <c r="M133" s="2" t="str">
        <f t="shared" si="7"/>
        <v>6.4.11</v>
      </c>
    </row>
    <row r="134" spans="1:13" s="2" customFormat="1" x14ac:dyDescent="0.35">
      <c r="A134" s="217" t="s">
        <v>430</v>
      </c>
      <c r="B134" s="15" t="e">
        <f t="shared" si="4"/>
        <v>#N/A</v>
      </c>
      <c r="C134" s="229"/>
      <c r="F134" s="229"/>
      <c r="G134" s="181" t="s">
        <v>488</v>
      </c>
      <c r="H134" s="205" t="e">
        <f t="shared" si="5"/>
        <v>#N/A</v>
      </c>
      <c r="I134" s="195" t="s">
        <v>522</v>
      </c>
      <c r="J134" s="2" t="str">
        <f t="shared" si="6"/>
        <v>6.2.9</v>
      </c>
      <c r="K134" s="204"/>
      <c r="L134" s="187" t="s">
        <v>404</v>
      </c>
      <c r="M134" s="2" t="str">
        <f t="shared" si="7"/>
        <v>6.4.12</v>
      </c>
    </row>
    <row r="135" spans="1:13" s="2" customFormat="1" x14ac:dyDescent="0.35">
      <c r="A135" s="217" t="s">
        <v>431</v>
      </c>
      <c r="B135" s="15" t="e">
        <f t="shared" si="4"/>
        <v>#N/A</v>
      </c>
      <c r="C135" s="229"/>
      <c r="F135" s="229"/>
      <c r="G135" s="181" t="s">
        <v>489</v>
      </c>
      <c r="H135" s="205" t="e">
        <f t="shared" si="5"/>
        <v>#N/A</v>
      </c>
      <c r="I135" s="195" t="s">
        <v>522</v>
      </c>
      <c r="J135" s="2" t="str">
        <f t="shared" si="6"/>
        <v>6.2.9</v>
      </c>
      <c r="K135" s="204"/>
      <c r="L135" s="183" t="s">
        <v>405</v>
      </c>
      <c r="M135" s="2" t="str">
        <f t="shared" si="7"/>
        <v>6.4.13</v>
      </c>
    </row>
    <row r="136" spans="1:13" s="2" customFormat="1" x14ac:dyDescent="0.35">
      <c r="A136" s="217" t="s">
        <v>432</v>
      </c>
      <c r="B136" s="15" t="e">
        <f t="shared" si="4"/>
        <v>#N/A</v>
      </c>
      <c r="C136" s="229"/>
      <c r="F136" s="229"/>
      <c r="G136" s="181" t="s">
        <v>490</v>
      </c>
      <c r="H136" s="205" t="e">
        <f t="shared" si="5"/>
        <v>#N/A</v>
      </c>
      <c r="I136" s="195" t="s">
        <v>523</v>
      </c>
      <c r="J136" s="2" t="str">
        <f t="shared" si="6"/>
        <v>6.2.10</v>
      </c>
      <c r="K136" s="204"/>
      <c r="L136" s="183" t="s">
        <v>406</v>
      </c>
      <c r="M136" s="2" t="str">
        <f t="shared" si="7"/>
        <v>6.4.14</v>
      </c>
    </row>
    <row r="137" spans="1:13" s="2" customFormat="1" ht="15" thickBot="1" x14ac:dyDescent="0.4">
      <c r="A137" s="217" t="s">
        <v>433</v>
      </c>
      <c r="B137" s="15" t="e">
        <f t="shared" si="4"/>
        <v>#N/A</v>
      </c>
      <c r="C137" s="229"/>
      <c r="F137" s="229"/>
      <c r="G137" s="180" t="s">
        <v>491</v>
      </c>
      <c r="H137" s="249" t="e">
        <f t="shared" si="5"/>
        <v>#N/A</v>
      </c>
      <c r="I137" s="195" t="s">
        <v>523</v>
      </c>
      <c r="J137" s="2" t="str">
        <f t="shared" si="6"/>
        <v>6.2.10</v>
      </c>
      <c r="K137" s="204"/>
      <c r="L137" s="187" t="s">
        <v>407</v>
      </c>
      <c r="M137" s="2" t="str">
        <f t="shared" si="7"/>
        <v>6.4.15</v>
      </c>
    </row>
    <row r="138" spans="1:13" s="2" customFormat="1" x14ac:dyDescent="0.35">
      <c r="A138" s="221" t="s">
        <v>434</v>
      </c>
      <c r="B138" s="15" t="e">
        <f t="shared" si="4"/>
        <v>#N/A</v>
      </c>
      <c r="C138" s="229"/>
      <c r="F138" s="229"/>
      <c r="I138" s="199" t="s">
        <v>523</v>
      </c>
      <c r="J138" s="2" t="str">
        <f t="shared" si="6"/>
        <v>6.2.10</v>
      </c>
      <c r="K138" s="204"/>
      <c r="L138" s="182" t="s">
        <v>408</v>
      </c>
      <c r="M138" s="2" t="str">
        <f t="shared" si="7"/>
        <v>6.5.1.1</v>
      </c>
    </row>
    <row r="139" spans="1:13" s="2" customFormat="1" x14ac:dyDescent="0.35">
      <c r="A139" s="221" t="s">
        <v>435</v>
      </c>
      <c r="B139" s="15" t="e">
        <f t="shared" si="4"/>
        <v>#N/A</v>
      </c>
      <c r="C139" s="229"/>
      <c r="F139" s="229"/>
      <c r="I139" s="199" t="s">
        <v>523</v>
      </c>
      <c r="J139" s="2" t="str">
        <f t="shared" si="6"/>
        <v>6.2.10</v>
      </c>
      <c r="K139" s="204"/>
      <c r="L139" s="183" t="s">
        <v>409</v>
      </c>
      <c r="M139" s="2" t="str">
        <f t="shared" si="7"/>
        <v>6.5.1.2</v>
      </c>
    </row>
    <row r="140" spans="1:13" s="2" customFormat="1" x14ac:dyDescent="0.35">
      <c r="A140" s="221" t="s">
        <v>436</v>
      </c>
      <c r="B140" s="15" t="e">
        <f t="shared" si="4"/>
        <v>#N/A</v>
      </c>
      <c r="C140" s="229"/>
      <c r="F140" s="229"/>
      <c r="I140" s="199" t="s">
        <v>523</v>
      </c>
      <c r="J140" s="2" t="str">
        <f t="shared" si="6"/>
        <v>6.2.10</v>
      </c>
      <c r="K140" s="204"/>
      <c r="L140" s="183" t="s">
        <v>410</v>
      </c>
      <c r="M140" s="2" t="str">
        <f t="shared" si="7"/>
        <v>6.5.1.3</v>
      </c>
    </row>
    <row r="141" spans="1:13" s="2" customFormat="1" x14ac:dyDescent="0.35">
      <c r="A141" s="221" t="s">
        <v>437</v>
      </c>
      <c r="B141" s="15" t="e">
        <f t="shared" si="4"/>
        <v>#N/A</v>
      </c>
      <c r="C141" s="229"/>
      <c r="F141" s="229"/>
      <c r="I141" s="199" t="s">
        <v>523</v>
      </c>
      <c r="J141" s="2" t="str">
        <f t="shared" si="6"/>
        <v>6.2.10</v>
      </c>
      <c r="K141" s="204"/>
      <c r="L141" s="182" t="s">
        <v>411</v>
      </c>
      <c r="M141" s="2" t="str">
        <f t="shared" si="7"/>
        <v>6.5.2</v>
      </c>
    </row>
    <row r="142" spans="1:13" s="2" customFormat="1" x14ac:dyDescent="0.35">
      <c r="A142" s="264" t="s">
        <v>438</v>
      </c>
      <c r="B142" s="15" t="e">
        <f t="shared" si="4"/>
        <v>#N/A</v>
      </c>
      <c r="C142" s="229"/>
      <c r="F142" s="229"/>
      <c r="I142" s="199" t="s">
        <v>524</v>
      </c>
      <c r="J142" s="2" t="str">
        <f t="shared" si="6"/>
        <v>6.2.11</v>
      </c>
      <c r="K142" s="204"/>
      <c r="L142" s="181" t="s">
        <v>412</v>
      </c>
      <c r="M142" s="2" t="str">
        <f t="shared" si="7"/>
        <v>6.5.3</v>
      </c>
    </row>
    <row r="143" spans="1:13" s="2" customFormat="1" x14ac:dyDescent="0.35">
      <c r="A143" s="264" t="s">
        <v>439</v>
      </c>
      <c r="B143" s="15" t="e">
        <f t="shared" si="4"/>
        <v>#N/A</v>
      </c>
      <c r="C143" s="229"/>
      <c r="F143" s="229"/>
      <c r="I143" s="199" t="s">
        <v>524</v>
      </c>
      <c r="J143" s="2" t="str">
        <f t="shared" si="6"/>
        <v>6.2.11</v>
      </c>
      <c r="K143" s="204"/>
      <c r="L143" s="174" t="s">
        <v>413</v>
      </c>
      <c r="M143" s="2" t="str">
        <f t="shared" si="7"/>
        <v>6.5.4</v>
      </c>
    </row>
    <row r="144" spans="1:13" s="2" customFormat="1" x14ac:dyDescent="0.35">
      <c r="A144" s="264" t="s">
        <v>440</v>
      </c>
      <c r="B144" s="15" t="e">
        <f t="shared" si="4"/>
        <v>#N/A</v>
      </c>
      <c r="C144" s="229"/>
      <c r="F144" s="229"/>
      <c r="I144" s="199" t="s">
        <v>524</v>
      </c>
      <c r="J144" s="2" t="str">
        <f t="shared" si="6"/>
        <v>6.2.11</v>
      </c>
      <c r="K144" s="204"/>
      <c r="L144" s="174" t="s">
        <v>414</v>
      </c>
      <c r="M144" s="2" t="str">
        <f t="shared" si="7"/>
        <v>6.5.5</v>
      </c>
    </row>
    <row r="145" spans="1:13" s="2" customFormat="1" x14ac:dyDescent="0.35">
      <c r="A145" s="264" t="s">
        <v>441</v>
      </c>
      <c r="B145" s="15" t="e">
        <f t="shared" si="4"/>
        <v>#N/A</v>
      </c>
      <c r="C145" s="229"/>
      <c r="F145" s="229"/>
      <c r="I145" s="199" t="s">
        <v>524</v>
      </c>
      <c r="J145" s="2" t="str">
        <f t="shared" si="6"/>
        <v>6.2.11</v>
      </c>
      <c r="K145" s="204"/>
      <c r="L145" s="174" t="s">
        <v>415</v>
      </c>
      <c r="M145" s="2" t="str">
        <f t="shared" si="7"/>
        <v>6.6.1</v>
      </c>
    </row>
    <row r="146" spans="1:13" s="2" customFormat="1" x14ac:dyDescent="0.35">
      <c r="A146" s="264" t="s">
        <v>442</v>
      </c>
      <c r="B146" s="15" t="e">
        <f t="shared" ref="B146:B204" si="8">VLOOKUP(A146,$D$17:$D$100,1,FALSE)</f>
        <v>#N/A</v>
      </c>
      <c r="C146" s="229"/>
      <c r="F146" s="229"/>
      <c r="I146" s="199" t="s">
        <v>524</v>
      </c>
      <c r="J146" s="2" t="str">
        <f t="shared" ref="J146:J209" si="9">VLOOKUP(I146,$A$17:$A$236,1,FALSE)</f>
        <v>6.2.11</v>
      </c>
      <c r="K146" s="204"/>
      <c r="L146" s="174" t="s">
        <v>416</v>
      </c>
      <c r="M146" s="2" t="str">
        <f t="shared" ref="M146:M209" si="10">VLOOKUP(L146,$A$17:$A$204,1,FALSE)</f>
        <v>6.7.1</v>
      </c>
    </row>
    <row r="147" spans="1:13" s="2" customFormat="1" x14ac:dyDescent="0.35">
      <c r="A147" s="264" t="s">
        <v>443</v>
      </c>
      <c r="B147" s="15" t="e">
        <f t="shared" si="8"/>
        <v>#N/A</v>
      </c>
      <c r="C147" s="229"/>
      <c r="F147" s="229"/>
      <c r="I147" s="199" t="s">
        <v>524</v>
      </c>
      <c r="J147" s="2" t="str">
        <f t="shared" si="9"/>
        <v>6.2.11</v>
      </c>
      <c r="K147" s="204"/>
      <c r="L147" s="174" t="s">
        <v>417</v>
      </c>
      <c r="M147" s="2" t="str">
        <f t="shared" si="10"/>
        <v>6.8.1</v>
      </c>
    </row>
    <row r="148" spans="1:13" s="2" customFormat="1" x14ac:dyDescent="0.35">
      <c r="A148" s="264" t="s">
        <v>444</v>
      </c>
      <c r="B148" s="15" t="e">
        <f t="shared" si="8"/>
        <v>#N/A</v>
      </c>
      <c r="C148" s="229"/>
      <c r="F148" s="229"/>
      <c r="I148" s="199" t="s">
        <v>525</v>
      </c>
      <c r="J148" s="2" t="str">
        <f t="shared" si="9"/>
        <v>6.2.12</v>
      </c>
      <c r="K148" s="204"/>
      <c r="L148" s="183" t="s">
        <v>418</v>
      </c>
      <c r="M148" s="2" t="str">
        <f t="shared" si="10"/>
        <v>7.1.1</v>
      </c>
    </row>
    <row r="149" spans="1:13" s="2" customFormat="1" x14ac:dyDescent="0.35">
      <c r="A149" s="264" t="s">
        <v>445</v>
      </c>
      <c r="B149" s="15" t="e">
        <f t="shared" si="8"/>
        <v>#N/A</v>
      </c>
      <c r="C149" s="229"/>
      <c r="F149" s="229"/>
      <c r="I149" s="199" t="s">
        <v>525</v>
      </c>
      <c r="J149" s="2" t="str">
        <f t="shared" si="9"/>
        <v>6.2.12</v>
      </c>
      <c r="K149" s="204"/>
      <c r="L149" s="183" t="s">
        <v>419</v>
      </c>
      <c r="M149" s="2" t="str">
        <f t="shared" si="10"/>
        <v>7.1.10</v>
      </c>
    </row>
    <row r="150" spans="1:13" s="2" customFormat="1" x14ac:dyDescent="0.35">
      <c r="A150" s="264" t="s">
        <v>446</v>
      </c>
      <c r="B150" s="15" t="e">
        <f t="shared" si="8"/>
        <v>#N/A</v>
      </c>
      <c r="C150" s="229"/>
      <c r="F150" s="229"/>
      <c r="I150" s="199" t="s">
        <v>525</v>
      </c>
      <c r="J150" s="2" t="str">
        <f t="shared" si="9"/>
        <v>6.2.12</v>
      </c>
      <c r="K150" s="204"/>
      <c r="L150" s="183" t="s">
        <v>420</v>
      </c>
      <c r="M150" s="2" t="str">
        <f t="shared" si="10"/>
        <v>7.1.11</v>
      </c>
    </row>
    <row r="151" spans="1:13" s="2" customFormat="1" x14ac:dyDescent="0.35">
      <c r="A151" s="264" t="s">
        <v>447</v>
      </c>
      <c r="B151" s="15" t="e">
        <f t="shared" si="8"/>
        <v>#N/A</v>
      </c>
      <c r="C151" s="229"/>
      <c r="F151" s="229"/>
      <c r="I151" s="199" t="s">
        <v>525</v>
      </c>
      <c r="J151" s="2" t="str">
        <f t="shared" si="9"/>
        <v>6.2.12</v>
      </c>
      <c r="K151" s="204"/>
      <c r="L151" s="174" t="s">
        <v>421</v>
      </c>
      <c r="M151" s="2" t="str">
        <f t="shared" si="10"/>
        <v>7.2.1</v>
      </c>
    </row>
    <row r="152" spans="1:13" s="2" customFormat="1" x14ac:dyDescent="0.35">
      <c r="A152" s="264" t="s">
        <v>448</v>
      </c>
      <c r="B152" s="15" t="e">
        <f t="shared" si="8"/>
        <v>#N/A</v>
      </c>
      <c r="C152" s="229"/>
      <c r="F152" s="229"/>
      <c r="I152" s="199" t="s">
        <v>525</v>
      </c>
      <c r="J152" s="2" t="str">
        <f t="shared" si="9"/>
        <v>6.2.12</v>
      </c>
      <c r="K152" s="204"/>
      <c r="L152" s="182" t="s">
        <v>422</v>
      </c>
      <c r="M152" s="2" t="str">
        <f t="shared" si="10"/>
        <v>7.3.2</v>
      </c>
    </row>
    <row r="153" spans="1:13" s="2" customFormat="1" x14ac:dyDescent="0.35">
      <c r="A153" s="264" t="s">
        <v>449</v>
      </c>
      <c r="B153" s="15" t="e">
        <f t="shared" si="8"/>
        <v>#N/A</v>
      </c>
      <c r="C153" s="229"/>
      <c r="F153" s="229"/>
      <c r="I153" s="199" t="s">
        <v>525</v>
      </c>
      <c r="J153" s="2" t="str">
        <f t="shared" si="9"/>
        <v>6.2.12</v>
      </c>
      <c r="K153" s="204"/>
      <c r="L153" s="181" t="s">
        <v>423</v>
      </c>
      <c r="M153" s="2" t="str">
        <f t="shared" si="10"/>
        <v>12.1.1</v>
      </c>
    </row>
    <row r="154" spans="1:13" s="2" customFormat="1" x14ac:dyDescent="0.35">
      <c r="A154" s="264" t="s">
        <v>450</v>
      </c>
      <c r="B154" s="15" t="e">
        <f t="shared" si="8"/>
        <v>#N/A</v>
      </c>
      <c r="C154" s="229"/>
      <c r="F154" s="229"/>
      <c r="I154" s="199" t="s">
        <v>526</v>
      </c>
      <c r="J154" s="2" t="str">
        <f t="shared" si="9"/>
        <v>6.2.13</v>
      </c>
      <c r="K154" s="204"/>
      <c r="L154" s="181" t="s">
        <v>424</v>
      </c>
      <c r="M154" s="2" t="str">
        <f t="shared" si="10"/>
        <v>12.1.2</v>
      </c>
    </row>
    <row r="155" spans="1:13" s="2" customFormat="1" x14ac:dyDescent="0.35">
      <c r="A155" s="264" t="s">
        <v>451</v>
      </c>
      <c r="B155" s="15" t="e">
        <f t="shared" si="8"/>
        <v>#N/A</v>
      </c>
      <c r="C155" s="229"/>
      <c r="F155" s="229"/>
      <c r="I155" s="199" t="s">
        <v>526</v>
      </c>
      <c r="J155" s="2" t="str">
        <f t="shared" si="9"/>
        <v>6.2.13</v>
      </c>
      <c r="K155" s="204"/>
      <c r="L155" s="181" t="s">
        <v>425</v>
      </c>
      <c r="M155" s="2" t="str">
        <f t="shared" si="10"/>
        <v>12.1.3</v>
      </c>
    </row>
    <row r="156" spans="1:13" s="2" customFormat="1" x14ac:dyDescent="0.35">
      <c r="A156" s="264" t="s">
        <v>452</v>
      </c>
      <c r="B156" s="15" t="e">
        <f t="shared" si="8"/>
        <v>#N/A</v>
      </c>
      <c r="C156" s="229"/>
      <c r="F156" s="229"/>
      <c r="I156" s="199" t="s">
        <v>526</v>
      </c>
      <c r="J156" s="2" t="str">
        <f t="shared" si="9"/>
        <v>6.2.13</v>
      </c>
      <c r="K156" s="204"/>
      <c r="L156" s="181" t="s">
        <v>426</v>
      </c>
      <c r="M156" s="2" t="str">
        <f t="shared" si="10"/>
        <v>12.2.1</v>
      </c>
    </row>
    <row r="157" spans="1:13" s="2" customFormat="1" x14ac:dyDescent="0.35">
      <c r="A157" s="264" t="s">
        <v>453</v>
      </c>
      <c r="B157" s="15" t="e">
        <f t="shared" si="8"/>
        <v>#N/A</v>
      </c>
      <c r="C157" s="229"/>
      <c r="F157" s="229"/>
      <c r="I157" s="199" t="s">
        <v>526</v>
      </c>
      <c r="J157" s="2" t="str">
        <f t="shared" si="9"/>
        <v>6.2.13</v>
      </c>
      <c r="K157" s="204"/>
      <c r="L157" s="181" t="s">
        <v>427</v>
      </c>
      <c r="M157" s="2" t="str">
        <f t="shared" si="10"/>
        <v>12.2.2</v>
      </c>
    </row>
    <row r="158" spans="1:13" s="2" customFormat="1" x14ac:dyDescent="0.35">
      <c r="A158" s="264" t="s">
        <v>454</v>
      </c>
      <c r="B158" s="15" t="e">
        <f t="shared" si="8"/>
        <v>#N/A</v>
      </c>
      <c r="C158" s="229"/>
      <c r="F158" s="229"/>
      <c r="I158" s="199" t="s">
        <v>526</v>
      </c>
      <c r="J158" s="2" t="str">
        <f t="shared" si="9"/>
        <v>6.2.13</v>
      </c>
      <c r="K158" s="204"/>
      <c r="L158" s="181" t="s">
        <v>428</v>
      </c>
      <c r="M158" s="2" t="str">
        <f t="shared" si="10"/>
        <v>12.2.3</v>
      </c>
    </row>
    <row r="159" spans="1:13" s="2" customFormat="1" x14ac:dyDescent="0.35">
      <c r="A159" s="264" t="s">
        <v>455</v>
      </c>
      <c r="B159" s="15" t="e">
        <f t="shared" si="8"/>
        <v>#N/A</v>
      </c>
      <c r="C159" s="229"/>
      <c r="F159" s="229"/>
      <c r="I159" s="199" t="s">
        <v>526</v>
      </c>
      <c r="J159" s="2" t="str">
        <f t="shared" si="9"/>
        <v>6.2.13</v>
      </c>
      <c r="K159" s="204"/>
      <c r="L159" s="183" t="s">
        <v>429</v>
      </c>
      <c r="M159" s="2" t="str">
        <f t="shared" si="10"/>
        <v>13.1.1</v>
      </c>
    </row>
    <row r="160" spans="1:13" s="2" customFormat="1" x14ac:dyDescent="0.35">
      <c r="A160" s="264" t="s">
        <v>456</v>
      </c>
      <c r="B160" s="15" t="e">
        <f t="shared" si="8"/>
        <v>#N/A</v>
      </c>
      <c r="C160" s="229"/>
      <c r="F160" s="229"/>
      <c r="I160" s="199" t="s">
        <v>527</v>
      </c>
      <c r="J160" s="2" t="str">
        <f t="shared" si="9"/>
        <v>6.2.14</v>
      </c>
      <c r="K160" s="204"/>
      <c r="L160" s="183" t="s">
        <v>430</v>
      </c>
      <c r="M160" s="2" t="str">
        <f t="shared" si="10"/>
        <v>13.1.2</v>
      </c>
    </row>
    <row r="161" spans="1:13" s="2" customFormat="1" x14ac:dyDescent="0.35">
      <c r="A161" s="264" t="s">
        <v>457</v>
      </c>
      <c r="B161" s="15" t="e">
        <f t="shared" si="8"/>
        <v>#N/A</v>
      </c>
      <c r="C161" s="229"/>
      <c r="F161" s="229"/>
      <c r="I161" s="199" t="s">
        <v>527</v>
      </c>
      <c r="J161" s="2" t="str">
        <f t="shared" si="9"/>
        <v>6.2.14</v>
      </c>
      <c r="K161" s="204"/>
      <c r="L161" s="183" t="s">
        <v>431</v>
      </c>
      <c r="M161" s="2" t="str">
        <f t="shared" si="10"/>
        <v>13.1.3.1</v>
      </c>
    </row>
    <row r="162" spans="1:13" s="2" customFormat="1" x14ac:dyDescent="0.35">
      <c r="A162" s="264" t="s">
        <v>458</v>
      </c>
      <c r="B162" s="15" t="e">
        <f t="shared" si="8"/>
        <v>#N/A</v>
      </c>
      <c r="C162" s="229"/>
      <c r="F162" s="229"/>
      <c r="I162" s="199" t="s">
        <v>527</v>
      </c>
      <c r="J162" s="2" t="str">
        <f t="shared" si="9"/>
        <v>6.2.14</v>
      </c>
      <c r="K162" s="204"/>
      <c r="L162" s="183" t="s">
        <v>432</v>
      </c>
      <c r="M162" s="2" t="str">
        <f t="shared" si="10"/>
        <v>13.1.3.2</v>
      </c>
    </row>
    <row r="163" spans="1:13" s="2" customFormat="1" x14ac:dyDescent="0.35">
      <c r="A163" s="264" t="s">
        <v>459</v>
      </c>
      <c r="B163" s="15" t="e">
        <f t="shared" si="8"/>
        <v>#N/A</v>
      </c>
      <c r="C163" s="229"/>
      <c r="F163" s="229"/>
      <c r="I163" s="199" t="s">
        <v>527</v>
      </c>
      <c r="J163" s="2" t="str">
        <f t="shared" si="9"/>
        <v>6.2.14</v>
      </c>
      <c r="K163" s="204"/>
      <c r="L163" s="183" t="s">
        <v>433</v>
      </c>
      <c r="M163" s="2" t="str">
        <f t="shared" si="10"/>
        <v>13.1.4</v>
      </c>
    </row>
    <row r="164" spans="1:13" s="2" customFormat="1" x14ac:dyDescent="0.35">
      <c r="A164" s="264" t="s">
        <v>460</v>
      </c>
      <c r="B164" s="15" t="e">
        <f t="shared" si="8"/>
        <v>#N/A</v>
      </c>
      <c r="C164" s="229"/>
      <c r="F164" s="229"/>
      <c r="I164" s="199" t="s">
        <v>527</v>
      </c>
      <c r="J164" s="2" t="str">
        <f t="shared" si="9"/>
        <v>6.2.14</v>
      </c>
      <c r="K164" s="204"/>
      <c r="L164" s="181" t="s">
        <v>434</v>
      </c>
      <c r="M164" s="2" t="str">
        <f t="shared" si="10"/>
        <v>14.1.1</v>
      </c>
    </row>
    <row r="165" spans="1:13" s="2" customFormat="1" x14ac:dyDescent="0.35">
      <c r="A165" s="264" t="s">
        <v>461</v>
      </c>
      <c r="B165" s="15" t="e">
        <f t="shared" si="8"/>
        <v>#N/A</v>
      </c>
      <c r="C165" s="229"/>
      <c r="F165" s="229"/>
      <c r="I165" s="199" t="s">
        <v>527</v>
      </c>
      <c r="J165" s="2" t="str">
        <f t="shared" si="9"/>
        <v>6.2.14</v>
      </c>
      <c r="K165" s="204"/>
      <c r="L165" s="181" t="s">
        <v>435</v>
      </c>
      <c r="M165" s="2" t="str">
        <f t="shared" si="10"/>
        <v>14.1.2</v>
      </c>
    </row>
    <row r="166" spans="1:13" s="2" customFormat="1" x14ac:dyDescent="0.35">
      <c r="A166" s="264" t="s">
        <v>462</v>
      </c>
      <c r="B166" s="15" t="e">
        <f t="shared" si="8"/>
        <v>#N/A</v>
      </c>
      <c r="C166" s="229"/>
      <c r="F166" s="229"/>
      <c r="I166" s="199" t="s">
        <v>528</v>
      </c>
      <c r="J166" s="2" t="str">
        <f t="shared" si="9"/>
        <v>6.2.15</v>
      </c>
      <c r="K166" s="204"/>
      <c r="L166" s="181" t="s">
        <v>436</v>
      </c>
      <c r="M166" s="2" t="str">
        <f t="shared" si="10"/>
        <v>14.1.3</v>
      </c>
    </row>
    <row r="167" spans="1:13" s="2" customFormat="1" x14ac:dyDescent="0.35">
      <c r="A167" s="264" t="s">
        <v>463</v>
      </c>
      <c r="B167" s="15" t="e">
        <f t="shared" si="8"/>
        <v>#N/A</v>
      </c>
      <c r="C167" s="229"/>
      <c r="F167" s="229"/>
      <c r="I167" s="199" t="s">
        <v>528</v>
      </c>
      <c r="J167" s="2" t="str">
        <f t="shared" si="9"/>
        <v>6.2.15</v>
      </c>
      <c r="K167" s="204"/>
      <c r="L167" s="181" t="s">
        <v>437</v>
      </c>
      <c r="M167" s="2" t="str">
        <f t="shared" si="10"/>
        <v>14.1.4</v>
      </c>
    </row>
    <row r="168" spans="1:13" s="2" customFormat="1" x14ac:dyDescent="0.35">
      <c r="A168" s="264" t="s">
        <v>464</v>
      </c>
      <c r="B168" s="15" t="e">
        <f t="shared" si="8"/>
        <v>#N/A</v>
      </c>
      <c r="C168" s="229"/>
      <c r="F168" s="229"/>
      <c r="I168" s="199" t="s">
        <v>528</v>
      </c>
      <c r="J168" s="2" t="str">
        <f t="shared" si="9"/>
        <v>6.2.15</v>
      </c>
      <c r="K168" s="204"/>
      <c r="L168" s="174" t="s">
        <v>438</v>
      </c>
      <c r="M168" s="2" t="str">
        <f t="shared" si="10"/>
        <v>15.1.1</v>
      </c>
    </row>
    <row r="169" spans="1:13" s="2" customFormat="1" x14ac:dyDescent="0.35">
      <c r="A169" s="264" t="s">
        <v>465</v>
      </c>
      <c r="B169" s="15" t="e">
        <f t="shared" si="8"/>
        <v>#N/A</v>
      </c>
      <c r="C169" s="229"/>
      <c r="F169" s="229"/>
      <c r="I169" s="199" t="s">
        <v>528</v>
      </c>
      <c r="J169" s="2" t="str">
        <f t="shared" si="9"/>
        <v>6.2.15</v>
      </c>
      <c r="K169" s="204"/>
      <c r="L169" s="174" t="s">
        <v>439</v>
      </c>
      <c r="M169" s="2" t="str">
        <f t="shared" si="10"/>
        <v>15.1.2</v>
      </c>
    </row>
    <row r="170" spans="1:13" s="2" customFormat="1" x14ac:dyDescent="0.35">
      <c r="A170" s="264" t="s">
        <v>466</v>
      </c>
      <c r="B170" s="15" t="e">
        <f t="shared" si="8"/>
        <v>#N/A</v>
      </c>
      <c r="C170" s="229"/>
      <c r="F170" s="229"/>
      <c r="I170" s="199" t="s">
        <v>528</v>
      </c>
      <c r="J170" s="2" t="str">
        <f t="shared" si="9"/>
        <v>6.2.15</v>
      </c>
      <c r="K170" s="204"/>
      <c r="L170" s="174" t="s">
        <v>440</v>
      </c>
      <c r="M170" s="2" t="str">
        <f t="shared" si="10"/>
        <v>15.2.1</v>
      </c>
    </row>
    <row r="171" spans="1:13" s="2" customFormat="1" x14ac:dyDescent="0.35">
      <c r="A171" s="264" t="s">
        <v>467</v>
      </c>
      <c r="B171" s="15" t="e">
        <f t="shared" si="8"/>
        <v>#N/A</v>
      </c>
      <c r="C171" s="229"/>
      <c r="F171" s="229"/>
      <c r="I171" s="199" t="s">
        <v>528</v>
      </c>
      <c r="J171" s="2" t="str">
        <f t="shared" si="9"/>
        <v>6.2.15</v>
      </c>
      <c r="K171" s="204"/>
      <c r="L171" s="174" t="s">
        <v>441</v>
      </c>
      <c r="M171" s="2" t="str">
        <f t="shared" si="10"/>
        <v>15.2.2</v>
      </c>
    </row>
    <row r="172" spans="1:13" s="2" customFormat="1" x14ac:dyDescent="0.35">
      <c r="A172" s="264" t="s">
        <v>468</v>
      </c>
      <c r="B172" s="15" t="e">
        <f t="shared" si="8"/>
        <v>#N/A</v>
      </c>
      <c r="C172" s="229"/>
      <c r="F172" s="229"/>
      <c r="I172" s="199" t="s">
        <v>392</v>
      </c>
      <c r="J172" s="2" t="str">
        <f t="shared" si="9"/>
        <v>6.3.1</v>
      </c>
      <c r="K172" s="204"/>
      <c r="L172" s="174" t="s">
        <v>442</v>
      </c>
      <c r="M172" s="2" t="str">
        <f t="shared" si="10"/>
        <v>15.2.3</v>
      </c>
    </row>
    <row r="173" spans="1:13" s="2" customFormat="1" x14ac:dyDescent="0.35">
      <c r="A173" s="264" t="s">
        <v>469</v>
      </c>
      <c r="B173" s="15" t="e">
        <f t="shared" si="8"/>
        <v>#N/A</v>
      </c>
      <c r="C173" s="229"/>
      <c r="F173" s="229"/>
      <c r="I173" s="199" t="s">
        <v>393</v>
      </c>
      <c r="J173" s="2" t="str">
        <f t="shared" si="9"/>
        <v>6.4.1</v>
      </c>
      <c r="K173" s="204"/>
      <c r="L173" s="174" t="s">
        <v>443</v>
      </c>
      <c r="M173" s="2" t="str">
        <f t="shared" si="10"/>
        <v>15.2.4</v>
      </c>
    </row>
    <row r="174" spans="1:13" s="2" customFormat="1" x14ac:dyDescent="0.35">
      <c r="A174" s="264" t="s">
        <v>470</v>
      </c>
      <c r="B174" s="15" t="e">
        <f t="shared" si="8"/>
        <v>#N/A</v>
      </c>
      <c r="C174" s="229"/>
      <c r="F174" s="229"/>
      <c r="I174" s="199" t="s">
        <v>394</v>
      </c>
      <c r="J174" s="2" t="str">
        <f t="shared" si="9"/>
        <v>6.4.2</v>
      </c>
      <c r="K174" s="204"/>
      <c r="L174" s="174" t="s">
        <v>444</v>
      </c>
      <c r="M174" s="2" t="str">
        <f t="shared" si="10"/>
        <v>15.2.5</v>
      </c>
    </row>
    <row r="175" spans="1:13" s="2" customFormat="1" x14ac:dyDescent="0.35">
      <c r="A175" s="264" t="s">
        <v>545</v>
      </c>
      <c r="B175" s="15" t="str">
        <f t="shared" si="8"/>
        <v>16.3.3</v>
      </c>
      <c r="C175" s="229"/>
      <c r="F175" s="229"/>
      <c r="I175" s="199" t="s">
        <v>395</v>
      </c>
      <c r="J175" s="2" t="str">
        <f t="shared" si="9"/>
        <v>6.4.3</v>
      </c>
      <c r="K175" s="204"/>
      <c r="L175" s="183" t="s">
        <v>445</v>
      </c>
      <c r="M175" s="2" t="str">
        <f t="shared" si="10"/>
        <v>15.2.6</v>
      </c>
    </row>
    <row r="176" spans="1:13" s="2" customFormat="1" x14ac:dyDescent="0.35">
      <c r="A176" s="264" t="s">
        <v>546</v>
      </c>
      <c r="B176" s="15" t="str">
        <f t="shared" si="8"/>
        <v>16.3.4</v>
      </c>
      <c r="C176" s="229"/>
      <c r="F176" s="229"/>
      <c r="I176" s="199" t="s">
        <v>396</v>
      </c>
      <c r="J176" s="2" t="str">
        <f t="shared" si="9"/>
        <v>6.4.4</v>
      </c>
      <c r="K176" s="204"/>
      <c r="L176" s="183" t="s">
        <v>446</v>
      </c>
      <c r="M176" s="2" t="str">
        <f t="shared" si="10"/>
        <v>15.2.7</v>
      </c>
    </row>
    <row r="177" spans="1:13" s="2" customFormat="1" x14ac:dyDescent="0.35">
      <c r="A177" s="223" t="s">
        <v>471</v>
      </c>
      <c r="B177" s="15" t="e">
        <f t="shared" si="8"/>
        <v>#N/A</v>
      </c>
      <c r="C177" s="229"/>
      <c r="F177" s="229"/>
      <c r="I177" s="199" t="s">
        <v>397</v>
      </c>
      <c r="J177" s="2" t="str">
        <f t="shared" si="9"/>
        <v>6.4.5</v>
      </c>
      <c r="K177" s="204"/>
      <c r="L177" s="181" t="s">
        <v>447</v>
      </c>
      <c r="M177" s="2" t="str">
        <f t="shared" si="10"/>
        <v>15.3.1</v>
      </c>
    </row>
    <row r="178" spans="1:13" s="2" customFormat="1" x14ac:dyDescent="0.35">
      <c r="A178" s="223" t="s">
        <v>472</v>
      </c>
      <c r="B178" s="15" t="e">
        <f t="shared" si="8"/>
        <v>#N/A</v>
      </c>
      <c r="C178" s="229"/>
      <c r="F178" s="229"/>
      <c r="I178" s="199" t="s">
        <v>398</v>
      </c>
      <c r="J178" s="2" t="str">
        <f t="shared" si="9"/>
        <v>6.4.6</v>
      </c>
      <c r="K178" s="204"/>
      <c r="L178" s="181" t="s">
        <v>448</v>
      </c>
      <c r="M178" s="2" t="str">
        <f t="shared" si="10"/>
        <v>15.3.2</v>
      </c>
    </row>
    <row r="179" spans="1:13" s="2" customFormat="1" x14ac:dyDescent="0.35">
      <c r="A179" s="223" t="s">
        <v>768</v>
      </c>
      <c r="B179" s="15" t="e">
        <f t="shared" si="8"/>
        <v>#N/A</v>
      </c>
      <c r="C179" s="229"/>
      <c r="F179" s="229"/>
      <c r="I179" s="199" t="s">
        <v>399</v>
      </c>
      <c r="J179" s="2" t="str">
        <f t="shared" si="9"/>
        <v>6.4.7</v>
      </c>
      <c r="K179" s="204"/>
      <c r="L179" s="174" t="s">
        <v>449</v>
      </c>
      <c r="M179" s="2" t="str">
        <f t="shared" si="10"/>
        <v>16.1.1</v>
      </c>
    </row>
    <row r="180" spans="1:13" s="2" customFormat="1" x14ac:dyDescent="0.35">
      <c r="A180" s="223" t="s">
        <v>771</v>
      </c>
      <c r="B180" s="15" t="e">
        <f t="shared" si="8"/>
        <v>#N/A</v>
      </c>
      <c r="C180" s="229"/>
      <c r="F180" s="229"/>
      <c r="I180" s="199" t="s">
        <v>400</v>
      </c>
      <c r="J180" s="2" t="str">
        <f t="shared" si="9"/>
        <v>6.4.8</v>
      </c>
      <c r="K180" s="204"/>
      <c r="L180" s="174" t="s">
        <v>450</v>
      </c>
      <c r="M180" s="2" t="str">
        <f t="shared" si="10"/>
        <v>16.1.2</v>
      </c>
    </row>
    <row r="181" spans="1:13" s="2" customFormat="1" x14ac:dyDescent="0.35">
      <c r="A181" s="265" t="s">
        <v>473</v>
      </c>
      <c r="B181" s="15" t="e">
        <f t="shared" si="8"/>
        <v>#N/A</v>
      </c>
      <c r="C181" s="229"/>
      <c r="F181" s="229"/>
      <c r="I181" s="199" t="s">
        <v>401</v>
      </c>
      <c r="J181" s="2" t="str">
        <f t="shared" si="9"/>
        <v>6.4.9</v>
      </c>
      <c r="K181" s="204"/>
      <c r="L181" s="181" t="s">
        <v>451</v>
      </c>
      <c r="M181" s="2" t="str">
        <f t="shared" si="10"/>
        <v>16.2.1</v>
      </c>
    </row>
    <row r="182" spans="1:13" s="2" customFormat="1" x14ac:dyDescent="0.35">
      <c r="A182" s="266" t="s">
        <v>474</v>
      </c>
      <c r="B182" s="15" t="e">
        <f t="shared" si="8"/>
        <v>#N/A</v>
      </c>
      <c r="C182" s="229"/>
      <c r="F182" s="229"/>
      <c r="I182" s="199" t="s">
        <v>402</v>
      </c>
      <c r="J182" s="2" t="str">
        <f t="shared" si="9"/>
        <v>6.4.10</v>
      </c>
      <c r="K182" s="204"/>
      <c r="L182" s="181" t="s">
        <v>452</v>
      </c>
      <c r="M182" s="2" t="str">
        <f t="shared" si="10"/>
        <v>16.2.2</v>
      </c>
    </row>
    <row r="183" spans="1:13" s="2" customFormat="1" x14ac:dyDescent="0.35">
      <c r="A183" s="266" t="s">
        <v>475</v>
      </c>
      <c r="B183" s="15" t="e">
        <f t="shared" si="8"/>
        <v>#N/A</v>
      </c>
      <c r="C183" s="229"/>
      <c r="F183" s="229"/>
      <c r="I183" s="199" t="s">
        <v>403</v>
      </c>
      <c r="J183" s="2" t="str">
        <f t="shared" si="9"/>
        <v>6.4.11</v>
      </c>
      <c r="K183" s="204"/>
      <c r="L183" s="181" t="s">
        <v>453</v>
      </c>
      <c r="M183" s="2" t="str">
        <f t="shared" si="10"/>
        <v>16.2.3</v>
      </c>
    </row>
    <row r="184" spans="1:13" s="2" customFormat="1" x14ac:dyDescent="0.35">
      <c r="A184" s="266" t="s">
        <v>476</v>
      </c>
      <c r="B184" s="15" t="e">
        <f t="shared" si="8"/>
        <v>#N/A</v>
      </c>
      <c r="C184" s="229"/>
      <c r="F184" s="229"/>
      <c r="I184" s="199" t="s">
        <v>404</v>
      </c>
      <c r="J184" s="2" t="str">
        <f t="shared" si="9"/>
        <v>6.4.12</v>
      </c>
      <c r="K184" s="204"/>
      <c r="L184" s="181" t="s">
        <v>454</v>
      </c>
      <c r="M184" s="2" t="str">
        <f t="shared" si="10"/>
        <v>16.2.4</v>
      </c>
    </row>
    <row r="185" spans="1:13" s="2" customFormat="1" x14ac:dyDescent="0.35">
      <c r="A185" s="266" t="s">
        <v>477</v>
      </c>
      <c r="B185" s="15" t="e">
        <f t="shared" si="8"/>
        <v>#N/A</v>
      </c>
      <c r="C185" s="229"/>
      <c r="F185" s="229"/>
      <c r="I185" s="199" t="s">
        <v>405</v>
      </c>
      <c r="J185" s="2" t="str">
        <f t="shared" si="9"/>
        <v>6.4.13</v>
      </c>
      <c r="K185" s="204"/>
      <c r="L185" s="181" t="s">
        <v>455</v>
      </c>
      <c r="M185" s="2" t="str">
        <f t="shared" si="10"/>
        <v>16.2.5</v>
      </c>
    </row>
    <row r="186" spans="1:13" s="2" customFormat="1" x14ac:dyDescent="0.35">
      <c r="A186" s="266" t="s">
        <v>478</v>
      </c>
      <c r="B186" s="15" t="e">
        <f t="shared" si="8"/>
        <v>#N/A</v>
      </c>
      <c r="C186" s="229"/>
      <c r="F186" s="229"/>
      <c r="I186" s="199" t="s">
        <v>406</v>
      </c>
      <c r="J186" s="2" t="str">
        <f t="shared" si="9"/>
        <v>6.4.14</v>
      </c>
      <c r="K186" s="204"/>
      <c r="L186" s="181" t="s">
        <v>456</v>
      </c>
      <c r="M186" s="2" t="str">
        <f t="shared" si="10"/>
        <v>16.2.6</v>
      </c>
    </row>
    <row r="187" spans="1:13" s="2" customFormat="1" x14ac:dyDescent="0.35">
      <c r="A187" s="266" t="s">
        <v>479</v>
      </c>
      <c r="B187" s="15" t="e">
        <f t="shared" si="8"/>
        <v>#N/A</v>
      </c>
      <c r="C187" s="229"/>
      <c r="F187" s="229"/>
      <c r="I187" s="199" t="s">
        <v>407</v>
      </c>
      <c r="J187" s="2" t="str">
        <f t="shared" si="9"/>
        <v>6.4.15</v>
      </c>
      <c r="K187" s="204"/>
      <c r="L187" s="181" t="s">
        <v>457</v>
      </c>
      <c r="M187" s="2" t="str">
        <f t="shared" si="10"/>
        <v>16.2.7</v>
      </c>
    </row>
    <row r="188" spans="1:13" s="2" customFormat="1" x14ac:dyDescent="0.35">
      <c r="A188" s="266" t="s">
        <v>480</v>
      </c>
      <c r="B188" s="15" t="e">
        <f t="shared" si="8"/>
        <v>#N/A</v>
      </c>
      <c r="C188" s="229"/>
      <c r="F188" s="229"/>
      <c r="I188" s="199" t="s">
        <v>408</v>
      </c>
      <c r="J188" s="2" t="str">
        <f t="shared" si="9"/>
        <v>6.5.1.1</v>
      </c>
      <c r="K188" s="204"/>
      <c r="L188" s="174" t="s">
        <v>458</v>
      </c>
      <c r="M188" s="2" t="str">
        <f t="shared" si="10"/>
        <v>16.2.9</v>
      </c>
    </row>
    <row r="189" spans="1:13" s="2" customFormat="1" x14ac:dyDescent="0.35">
      <c r="A189" s="266" t="s">
        <v>481</v>
      </c>
      <c r="B189" s="15" t="e">
        <f t="shared" si="8"/>
        <v>#N/A</v>
      </c>
      <c r="C189" s="229"/>
      <c r="F189" s="229"/>
      <c r="I189" s="199" t="s">
        <v>409</v>
      </c>
      <c r="J189" s="2" t="str">
        <f t="shared" si="9"/>
        <v>6.5.1.2</v>
      </c>
      <c r="K189" s="204"/>
      <c r="L189" s="181" t="s">
        <v>459</v>
      </c>
      <c r="M189" s="2" t="str">
        <f t="shared" si="10"/>
        <v>16.2.10</v>
      </c>
    </row>
    <row r="190" spans="1:13" s="2" customFormat="1" x14ac:dyDescent="0.35">
      <c r="A190" s="266" t="s">
        <v>482</v>
      </c>
      <c r="B190" s="15" t="e">
        <f t="shared" si="8"/>
        <v>#N/A</v>
      </c>
      <c r="C190" s="229"/>
      <c r="F190" s="229"/>
      <c r="I190" s="199" t="s">
        <v>410</v>
      </c>
      <c r="J190" s="2" t="str">
        <f t="shared" si="9"/>
        <v>6.5.1.3</v>
      </c>
      <c r="K190" s="204"/>
      <c r="L190" s="181" t="s">
        <v>460</v>
      </c>
      <c r="M190" s="2" t="str">
        <f t="shared" si="10"/>
        <v>16.2.11</v>
      </c>
    </row>
    <row r="191" spans="1:13" s="2" customFormat="1" x14ac:dyDescent="0.35">
      <c r="A191" s="227" t="s">
        <v>826</v>
      </c>
      <c r="B191" s="15" t="e">
        <f t="shared" si="8"/>
        <v>#N/A</v>
      </c>
      <c r="C191" s="229"/>
      <c r="F191" s="229"/>
      <c r="I191" s="199" t="s">
        <v>411</v>
      </c>
      <c r="J191" s="2" t="str">
        <f t="shared" si="9"/>
        <v>6.5.2</v>
      </c>
      <c r="K191" s="204"/>
      <c r="L191" s="181" t="s">
        <v>461</v>
      </c>
      <c r="M191" s="2" t="str">
        <f t="shared" si="10"/>
        <v>16.2.12</v>
      </c>
    </row>
    <row r="192" spans="1:13" s="2" customFormat="1" x14ac:dyDescent="0.35">
      <c r="A192" s="227" t="s">
        <v>827</v>
      </c>
      <c r="B192" s="15" t="e">
        <f t="shared" si="8"/>
        <v>#N/A</v>
      </c>
      <c r="C192" s="229"/>
      <c r="F192" s="229"/>
      <c r="I192" s="199" t="s">
        <v>412</v>
      </c>
      <c r="J192" s="2" t="str">
        <f t="shared" si="9"/>
        <v>6.5.3</v>
      </c>
      <c r="K192" s="204"/>
      <c r="L192" s="181" t="s">
        <v>462</v>
      </c>
      <c r="M192" s="2" t="str">
        <f t="shared" si="10"/>
        <v>16.2.13</v>
      </c>
    </row>
    <row r="193" spans="1:13" s="2" customFormat="1" x14ac:dyDescent="0.35">
      <c r="A193" s="15" t="s">
        <v>828</v>
      </c>
      <c r="B193" s="15" t="e">
        <f t="shared" si="8"/>
        <v>#N/A</v>
      </c>
      <c r="C193" s="229"/>
      <c r="F193" s="229"/>
      <c r="I193" s="199" t="s">
        <v>413</v>
      </c>
      <c r="J193" s="2" t="str">
        <f t="shared" si="9"/>
        <v>6.5.4</v>
      </c>
      <c r="K193" s="204"/>
      <c r="L193" s="181" t="s">
        <v>463</v>
      </c>
      <c r="M193" s="2" t="str">
        <f t="shared" si="10"/>
        <v>16.2.14</v>
      </c>
    </row>
    <row r="194" spans="1:13" s="2" customFormat="1" x14ac:dyDescent="0.35">
      <c r="A194" s="15" t="s">
        <v>829</v>
      </c>
      <c r="B194" s="15" t="e">
        <f t="shared" si="8"/>
        <v>#N/A</v>
      </c>
      <c r="C194" s="229"/>
      <c r="F194" s="229"/>
      <c r="I194" s="199" t="s">
        <v>414</v>
      </c>
      <c r="J194" s="2" t="str">
        <f t="shared" si="9"/>
        <v>6.5.5</v>
      </c>
      <c r="K194" s="204"/>
      <c r="L194" s="174" t="s">
        <v>464</v>
      </c>
      <c r="M194" s="2" t="str">
        <f t="shared" si="10"/>
        <v>16.2.16</v>
      </c>
    </row>
    <row r="195" spans="1:13" s="2" customFormat="1" x14ac:dyDescent="0.35">
      <c r="A195" s="15" t="s">
        <v>830</v>
      </c>
      <c r="B195" s="15" t="e">
        <f t="shared" si="8"/>
        <v>#N/A</v>
      </c>
      <c r="C195" s="229"/>
      <c r="F195" s="229"/>
      <c r="I195" s="199" t="s">
        <v>415</v>
      </c>
      <c r="J195" s="2" t="str">
        <f t="shared" si="9"/>
        <v>6.6.1</v>
      </c>
      <c r="K195" s="204"/>
      <c r="L195" s="183" t="s">
        <v>465</v>
      </c>
      <c r="M195" s="2" t="str">
        <f t="shared" si="10"/>
        <v>16.2.17</v>
      </c>
    </row>
    <row r="196" spans="1:13" s="2" customFormat="1" x14ac:dyDescent="0.35">
      <c r="A196" s="15" t="s">
        <v>831</v>
      </c>
      <c r="B196" s="15" t="e">
        <f t="shared" si="8"/>
        <v>#N/A</v>
      </c>
      <c r="C196" s="229"/>
      <c r="F196" s="229"/>
      <c r="I196" s="199" t="s">
        <v>416</v>
      </c>
      <c r="J196" s="2" t="str">
        <f t="shared" si="9"/>
        <v>6.7.1</v>
      </c>
      <c r="K196" s="204"/>
      <c r="L196" s="183" t="s">
        <v>466</v>
      </c>
      <c r="M196" s="2" t="str">
        <f t="shared" si="10"/>
        <v>16.2.18</v>
      </c>
    </row>
    <row r="197" spans="1:13" s="2" customFormat="1" x14ac:dyDescent="0.35">
      <c r="A197" s="221" t="s">
        <v>832</v>
      </c>
      <c r="B197" s="15" t="e">
        <f t="shared" si="8"/>
        <v>#N/A</v>
      </c>
      <c r="C197" s="229"/>
      <c r="F197" s="229"/>
      <c r="I197" s="199" t="s">
        <v>417</v>
      </c>
      <c r="J197" s="2" t="str">
        <f t="shared" si="9"/>
        <v>6.8.1</v>
      </c>
      <c r="K197" s="204"/>
      <c r="L197" s="182" t="s">
        <v>467</v>
      </c>
      <c r="M197" s="2" t="str">
        <f t="shared" si="10"/>
        <v>16.2.19</v>
      </c>
    </row>
    <row r="198" spans="1:13" s="2" customFormat="1" x14ac:dyDescent="0.35">
      <c r="A198" s="221" t="s">
        <v>833</v>
      </c>
      <c r="B198" s="15" t="e">
        <f t="shared" si="8"/>
        <v>#N/A</v>
      </c>
      <c r="C198" s="229"/>
      <c r="F198" s="229"/>
      <c r="I198" s="199" t="s">
        <v>418</v>
      </c>
      <c r="J198" s="2" t="str">
        <f t="shared" si="9"/>
        <v>7.1.1</v>
      </c>
      <c r="K198" s="204"/>
      <c r="L198" s="181" t="s">
        <v>468</v>
      </c>
      <c r="M198" s="2" t="str">
        <f t="shared" si="10"/>
        <v>16.2.20</v>
      </c>
    </row>
    <row r="199" spans="1:13" s="2" customFormat="1" x14ac:dyDescent="0.35">
      <c r="A199" s="15" t="s">
        <v>834</v>
      </c>
      <c r="B199" s="15" t="e">
        <f t="shared" si="8"/>
        <v>#N/A</v>
      </c>
      <c r="C199" s="229"/>
      <c r="F199" s="229"/>
      <c r="I199" s="199" t="s">
        <v>529</v>
      </c>
      <c r="J199" s="2" t="str">
        <f t="shared" si="9"/>
        <v>7.1.2</v>
      </c>
      <c r="K199" s="204"/>
      <c r="L199" s="174" t="s">
        <v>469</v>
      </c>
      <c r="M199" s="2" t="str">
        <f t="shared" si="10"/>
        <v>16.3.1</v>
      </c>
    </row>
    <row r="200" spans="1:13" s="2" customFormat="1" x14ac:dyDescent="0.35">
      <c r="A200" s="15" t="s">
        <v>835</v>
      </c>
      <c r="B200" s="15" t="e">
        <f t="shared" si="8"/>
        <v>#N/A</v>
      </c>
      <c r="C200" s="229"/>
      <c r="F200" s="229"/>
      <c r="I200" s="199" t="s">
        <v>529</v>
      </c>
      <c r="J200" s="2" t="str">
        <f t="shared" si="9"/>
        <v>7.1.2</v>
      </c>
      <c r="K200" s="204"/>
      <c r="L200" s="174" t="s">
        <v>470</v>
      </c>
      <c r="M200" s="2" t="str">
        <f t="shared" si="10"/>
        <v>16.3.2</v>
      </c>
    </row>
    <row r="201" spans="1:13" s="2" customFormat="1" x14ac:dyDescent="0.35">
      <c r="A201" s="15" t="s">
        <v>836</v>
      </c>
      <c r="B201" s="15" t="e">
        <f t="shared" si="8"/>
        <v>#N/A</v>
      </c>
      <c r="C201" s="229"/>
      <c r="F201" s="229"/>
      <c r="I201" s="199" t="s">
        <v>530</v>
      </c>
      <c r="J201" s="2" t="str">
        <f t="shared" si="9"/>
        <v>7.1.3</v>
      </c>
      <c r="K201" s="204"/>
      <c r="L201" s="181" t="s">
        <v>471</v>
      </c>
      <c r="M201" s="2" t="str">
        <f t="shared" si="10"/>
        <v>17.1.1</v>
      </c>
    </row>
    <row r="202" spans="1:13" s="2" customFormat="1" x14ac:dyDescent="0.35">
      <c r="A202" s="15" t="s">
        <v>837</v>
      </c>
      <c r="B202" s="15" t="e">
        <f t="shared" si="8"/>
        <v>#N/A</v>
      </c>
      <c r="C202" s="229"/>
      <c r="F202" s="229"/>
      <c r="I202" s="199" t="s">
        <v>530</v>
      </c>
      <c r="J202" s="2" t="str">
        <f t="shared" si="9"/>
        <v>7.1.3</v>
      </c>
      <c r="K202" s="204"/>
      <c r="L202" s="181" t="s">
        <v>472</v>
      </c>
      <c r="M202" s="2" t="str">
        <f t="shared" si="10"/>
        <v>17.2.1</v>
      </c>
    </row>
    <row r="203" spans="1:13" s="2" customFormat="1" x14ac:dyDescent="0.35">
      <c r="A203" s="217" t="s">
        <v>838</v>
      </c>
      <c r="B203" s="15" t="e">
        <f t="shared" si="8"/>
        <v>#N/A</v>
      </c>
      <c r="C203" s="229"/>
      <c r="F203" s="229"/>
      <c r="I203" s="199" t="s">
        <v>531</v>
      </c>
      <c r="J203" s="2" t="str">
        <f t="shared" si="9"/>
        <v>7.1.4</v>
      </c>
      <c r="K203" s="204"/>
      <c r="L203" s="183" t="s">
        <v>473</v>
      </c>
      <c r="M203" s="2" t="str">
        <f t="shared" si="10"/>
        <v>17.4.1</v>
      </c>
    </row>
    <row r="204" spans="1:13" s="2" customFormat="1" ht="15" thickBot="1" x14ac:dyDescent="0.4">
      <c r="A204" s="217" t="s">
        <v>839</v>
      </c>
      <c r="B204" s="15" t="e">
        <f t="shared" si="8"/>
        <v>#N/A</v>
      </c>
      <c r="C204" s="222"/>
      <c r="D204" s="246"/>
      <c r="E204" s="246"/>
      <c r="F204" s="222"/>
      <c r="I204" s="199" t="s">
        <v>531</v>
      </c>
      <c r="J204" s="2" t="str">
        <f t="shared" si="9"/>
        <v>7.1.4</v>
      </c>
      <c r="K204" s="204"/>
      <c r="L204" s="182" t="s">
        <v>474</v>
      </c>
      <c r="M204" s="2" t="str">
        <f t="shared" si="10"/>
        <v>18.1.1.1</v>
      </c>
    </row>
    <row r="205" spans="1:13" s="2" customFormat="1" x14ac:dyDescent="0.35">
      <c r="A205" s="267" t="s">
        <v>863</v>
      </c>
      <c r="B205" s="15" t="e">
        <f>VLOOKUP(A205,$D$17:$D$100,1,FALSE)</f>
        <v>#N/A</v>
      </c>
      <c r="I205" s="199" t="s">
        <v>532</v>
      </c>
      <c r="J205" s="2" t="str">
        <f t="shared" si="9"/>
        <v>7.1.5</v>
      </c>
      <c r="K205" s="204"/>
      <c r="L205" s="182" t="s">
        <v>475</v>
      </c>
      <c r="M205" s="2" t="str">
        <f t="shared" si="10"/>
        <v>18.1.1.2</v>
      </c>
    </row>
    <row r="206" spans="1:13" s="2" customFormat="1" x14ac:dyDescent="0.35">
      <c r="A206" s="267" t="s">
        <v>864</v>
      </c>
      <c r="B206" s="15" t="e">
        <f>VLOOKUP(A206,$D$17:$D$100,1,FALSE)</f>
        <v>#N/A</v>
      </c>
      <c r="I206" s="199" t="s">
        <v>532</v>
      </c>
      <c r="J206" s="2" t="str">
        <f t="shared" si="9"/>
        <v>7.1.5</v>
      </c>
      <c r="K206" s="204"/>
      <c r="L206" s="182" t="s">
        <v>476</v>
      </c>
      <c r="M206" s="2" t="str">
        <f t="shared" si="10"/>
        <v>18.1.1.3</v>
      </c>
    </row>
    <row r="207" spans="1:13" s="2" customFormat="1" x14ac:dyDescent="0.35">
      <c r="A207" s="267" t="s">
        <v>865</v>
      </c>
      <c r="B207" s="15" t="e">
        <f>VLOOKUP(A207,$D$17:$D$100,1,FALSE)</f>
        <v>#N/A</v>
      </c>
      <c r="I207" s="199" t="s">
        <v>533</v>
      </c>
      <c r="J207" s="2" t="str">
        <f t="shared" si="9"/>
        <v>7.1.6</v>
      </c>
      <c r="K207" s="204"/>
      <c r="L207" s="182" t="s">
        <v>477</v>
      </c>
      <c r="M207" s="2" t="str">
        <f t="shared" si="10"/>
        <v>18.1.2.1</v>
      </c>
    </row>
    <row r="208" spans="1:13" s="2" customFormat="1" x14ac:dyDescent="0.35">
      <c r="A208" s="267" t="s">
        <v>866</v>
      </c>
      <c r="B208" s="15" t="e">
        <f>VLOOKUP(A208,$D$17:$D$100,1,FALSE)</f>
        <v>#N/A</v>
      </c>
      <c r="I208" s="199" t="s">
        <v>533</v>
      </c>
      <c r="J208" s="2" t="str">
        <f t="shared" si="9"/>
        <v>7.1.6</v>
      </c>
      <c r="K208" s="204"/>
      <c r="L208" s="182" t="s">
        <v>478</v>
      </c>
      <c r="M208" s="2" t="str">
        <f t="shared" si="10"/>
        <v>18.1.2.2</v>
      </c>
    </row>
    <row r="209" spans="1:15" s="2" customFormat="1" x14ac:dyDescent="0.35">
      <c r="A209" s="15" t="s">
        <v>486</v>
      </c>
      <c r="B209" s="15" t="e">
        <f>VLOOKUP(A209,$D$17:$D$100,1,FALSE)</f>
        <v>#N/A</v>
      </c>
      <c r="I209" s="199" t="s">
        <v>534</v>
      </c>
      <c r="J209" s="2" t="str">
        <f t="shared" si="9"/>
        <v>7.1.7</v>
      </c>
      <c r="K209" s="204"/>
      <c r="L209" s="182" t="s">
        <v>479</v>
      </c>
      <c r="M209" s="2" t="str">
        <f t="shared" si="10"/>
        <v>18.1.2.3</v>
      </c>
    </row>
    <row r="210" spans="1:15" s="2" customFormat="1" x14ac:dyDescent="0.35">
      <c r="A210" s="15" t="s">
        <v>487</v>
      </c>
      <c r="B210" s="15" t="e">
        <f t="shared" ref="B210:B236" si="11">VLOOKUP(A210,$D$17:$D$100,1,FALSE)</f>
        <v>#N/A</v>
      </c>
      <c r="I210" s="199" t="s">
        <v>534</v>
      </c>
      <c r="J210" s="2" t="str">
        <f t="shared" ref="J210:J273" si="12">VLOOKUP(I210,$A$17:$A$236,1,FALSE)</f>
        <v>7.1.7</v>
      </c>
      <c r="K210" s="204"/>
      <c r="L210" s="182" t="s">
        <v>480</v>
      </c>
      <c r="M210" s="2" t="str">
        <f t="shared" ref="M210:M221" si="13">VLOOKUP(L210,$A$17:$A$204,1,FALSE)</f>
        <v>18.1.2.4</v>
      </c>
    </row>
    <row r="211" spans="1:15" s="2" customFormat="1" x14ac:dyDescent="0.35">
      <c r="A211" s="15" t="s">
        <v>488</v>
      </c>
      <c r="B211" s="15" t="e">
        <f t="shared" si="11"/>
        <v>#N/A</v>
      </c>
      <c r="I211" s="199" t="s">
        <v>535</v>
      </c>
      <c r="J211" s="2" t="str">
        <f t="shared" si="12"/>
        <v>7.1.8</v>
      </c>
      <c r="K211" s="204"/>
      <c r="L211" s="182" t="s">
        <v>481</v>
      </c>
      <c r="M211" s="2" t="str">
        <f t="shared" si="13"/>
        <v>18.1.3.1</v>
      </c>
    </row>
    <row r="212" spans="1:15" s="2" customFormat="1" x14ac:dyDescent="0.35">
      <c r="A212" s="15" t="s">
        <v>489</v>
      </c>
      <c r="B212" s="15" t="e">
        <f t="shared" si="11"/>
        <v>#N/A</v>
      </c>
      <c r="I212" s="199" t="s">
        <v>535</v>
      </c>
      <c r="J212" s="2" t="str">
        <f t="shared" si="12"/>
        <v>7.1.8</v>
      </c>
      <c r="K212" s="204"/>
      <c r="L212" s="182" t="s">
        <v>482</v>
      </c>
      <c r="M212" s="2" t="str">
        <f t="shared" si="13"/>
        <v>18.1.3.2</v>
      </c>
    </row>
    <row r="213" spans="1:15" s="2" customFormat="1" ht="15" thickBot="1" x14ac:dyDescent="0.4">
      <c r="A213" s="15" t="s">
        <v>490</v>
      </c>
      <c r="B213" s="15" t="e">
        <f t="shared" si="11"/>
        <v>#N/A</v>
      </c>
      <c r="I213" s="199" t="s">
        <v>536</v>
      </c>
      <c r="J213" s="2" t="str">
        <f t="shared" si="12"/>
        <v>7.1.9</v>
      </c>
      <c r="K213" s="204"/>
      <c r="L213" s="181" t="s">
        <v>483</v>
      </c>
      <c r="M213" s="215" t="e">
        <f t="shared" si="13"/>
        <v>#N/A</v>
      </c>
      <c r="N213" s="216" t="s">
        <v>838</v>
      </c>
      <c r="O213" s="250" t="s">
        <v>839</v>
      </c>
    </row>
    <row r="214" spans="1:15" s="2" customFormat="1" x14ac:dyDescent="0.35">
      <c r="A214" s="15" t="s">
        <v>491</v>
      </c>
      <c r="B214" s="15" t="e">
        <f t="shared" si="11"/>
        <v>#N/A</v>
      </c>
      <c r="I214" s="199" t="s">
        <v>536</v>
      </c>
      <c r="J214" s="2" t="str">
        <f t="shared" si="12"/>
        <v>7.1.9</v>
      </c>
      <c r="K214" s="204"/>
      <c r="L214" s="181" t="s">
        <v>484</v>
      </c>
      <c r="M214" s="218" t="e">
        <f t="shared" si="13"/>
        <v>#N/A</v>
      </c>
    </row>
    <row r="215" spans="1:15" s="2" customFormat="1" x14ac:dyDescent="0.35">
      <c r="A215" s="15" t="s">
        <v>554</v>
      </c>
      <c r="B215" s="15" t="str">
        <f t="shared" si="11"/>
        <v>20.1.1</v>
      </c>
      <c r="I215" s="199" t="s">
        <v>419</v>
      </c>
      <c r="J215" s="2" t="str">
        <f t="shared" si="12"/>
        <v>7.1.10</v>
      </c>
      <c r="K215" s="204"/>
      <c r="L215" s="181" t="s">
        <v>485</v>
      </c>
      <c r="M215" s="218" t="e">
        <f t="shared" si="13"/>
        <v>#N/A</v>
      </c>
    </row>
    <row r="216" spans="1:15" s="2" customFormat="1" x14ac:dyDescent="0.35">
      <c r="A216" s="15" t="s">
        <v>555</v>
      </c>
      <c r="B216" s="15" t="str">
        <f t="shared" si="11"/>
        <v>20.2.1</v>
      </c>
      <c r="I216" s="199" t="s">
        <v>420</v>
      </c>
      <c r="J216" s="2" t="str">
        <f t="shared" si="12"/>
        <v>7.1.11</v>
      </c>
      <c r="K216" s="204"/>
      <c r="L216" s="182" t="s">
        <v>486</v>
      </c>
      <c r="M216" s="218" t="e">
        <f t="shared" si="13"/>
        <v>#N/A</v>
      </c>
    </row>
    <row r="217" spans="1:15" s="2" customFormat="1" x14ac:dyDescent="0.35">
      <c r="A217" s="15" t="s">
        <v>567</v>
      </c>
      <c r="B217" s="15" t="e">
        <f t="shared" si="11"/>
        <v>#N/A</v>
      </c>
      <c r="I217" s="199" t="s">
        <v>421</v>
      </c>
      <c r="J217" s="2" t="str">
        <f t="shared" si="12"/>
        <v>7.2.1</v>
      </c>
      <c r="K217" s="204"/>
      <c r="L217" s="182" t="s">
        <v>487</v>
      </c>
      <c r="M217" s="218" t="e">
        <f t="shared" si="13"/>
        <v>#N/A</v>
      </c>
    </row>
    <row r="218" spans="1:15" s="2" customFormat="1" x14ac:dyDescent="0.35">
      <c r="A218" s="15" t="s">
        <v>556</v>
      </c>
      <c r="B218" s="15" t="str">
        <f t="shared" si="11"/>
        <v>20.4.1.1</v>
      </c>
      <c r="I218" s="199" t="s">
        <v>537</v>
      </c>
      <c r="J218" s="2" t="str">
        <f t="shared" si="12"/>
        <v>7.3.1</v>
      </c>
      <c r="K218" s="204"/>
      <c r="L218" s="181" t="s">
        <v>488</v>
      </c>
      <c r="M218" s="218" t="e">
        <f t="shared" si="13"/>
        <v>#N/A</v>
      </c>
    </row>
    <row r="219" spans="1:15" s="2" customFormat="1" x14ac:dyDescent="0.35">
      <c r="A219" s="15" t="s">
        <v>557</v>
      </c>
      <c r="B219" s="15" t="str">
        <f t="shared" si="11"/>
        <v>20.4.1.2</v>
      </c>
      <c r="I219" s="199" t="s">
        <v>537</v>
      </c>
      <c r="J219" s="2" t="str">
        <f t="shared" si="12"/>
        <v>7.3.1</v>
      </c>
      <c r="K219" s="204"/>
      <c r="L219" s="181" t="s">
        <v>489</v>
      </c>
      <c r="M219" s="218" t="e">
        <f t="shared" si="13"/>
        <v>#N/A</v>
      </c>
    </row>
    <row r="220" spans="1:15" s="2" customFormat="1" x14ac:dyDescent="0.35">
      <c r="A220" s="15" t="s">
        <v>558</v>
      </c>
      <c r="B220" s="15" t="str">
        <f t="shared" si="11"/>
        <v>20.4.1.3</v>
      </c>
      <c r="I220" s="199" t="s">
        <v>537</v>
      </c>
      <c r="J220" s="2" t="str">
        <f t="shared" si="12"/>
        <v>7.3.1</v>
      </c>
      <c r="K220" s="204"/>
      <c r="L220" s="181" t="s">
        <v>490</v>
      </c>
      <c r="M220" s="218" t="e">
        <f t="shared" si="13"/>
        <v>#N/A</v>
      </c>
    </row>
    <row r="221" spans="1:15" s="2" customFormat="1" ht="15" thickBot="1" x14ac:dyDescent="0.4">
      <c r="A221" s="15" t="s">
        <v>559</v>
      </c>
      <c r="B221" s="15" t="str">
        <f t="shared" si="11"/>
        <v>20.4.2</v>
      </c>
      <c r="I221" s="199" t="s">
        <v>537</v>
      </c>
      <c r="J221" s="2" t="str">
        <f t="shared" si="12"/>
        <v>7.3.1</v>
      </c>
      <c r="K221" s="204"/>
      <c r="L221" s="180" t="s">
        <v>491</v>
      </c>
      <c r="M221" s="218" t="e">
        <f t="shared" si="13"/>
        <v>#N/A</v>
      </c>
    </row>
    <row r="222" spans="1:15" s="2" customFormat="1" x14ac:dyDescent="0.35">
      <c r="A222" s="15" t="s">
        <v>560</v>
      </c>
      <c r="B222" s="15" t="str">
        <f t="shared" si="11"/>
        <v>20.4.3</v>
      </c>
      <c r="I222" s="199" t="s">
        <v>422</v>
      </c>
      <c r="J222" s="2" t="str">
        <f t="shared" si="12"/>
        <v>7.3.2</v>
      </c>
      <c r="K222" s="204"/>
    </row>
    <row r="223" spans="1:15" s="2" customFormat="1" x14ac:dyDescent="0.35">
      <c r="A223" s="15" t="s">
        <v>561</v>
      </c>
      <c r="B223" s="15" t="str">
        <f t="shared" si="11"/>
        <v>20.5.1.1</v>
      </c>
      <c r="I223" s="199" t="s">
        <v>540</v>
      </c>
      <c r="J223" s="2" t="str">
        <f t="shared" si="12"/>
        <v>7.3.3</v>
      </c>
      <c r="K223" s="204"/>
    </row>
    <row r="224" spans="1:15" s="2" customFormat="1" x14ac:dyDescent="0.35">
      <c r="A224" s="15" t="s">
        <v>562</v>
      </c>
      <c r="B224" s="15" t="str">
        <f t="shared" si="11"/>
        <v>20.5.1.2</v>
      </c>
      <c r="I224" s="199" t="s">
        <v>540</v>
      </c>
      <c r="J224" s="2" t="str">
        <f t="shared" si="12"/>
        <v>7.3.3</v>
      </c>
      <c r="K224" s="204"/>
    </row>
    <row r="225" spans="1:11" s="2" customFormat="1" x14ac:dyDescent="0.35">
      <c r="A225" s="15" t="s">
        <v>563</v>
      </c>
      <c r="B225" s="15" t="str">
        <f t="shared" si="11"/>
        <v>20.6.1.1</v>
      </c>
      <c r="I225" s="199" t="s">
        <v>538</v>
      </c>
      <c r="J225" s="2" t="str">
        <f t="shared" si="12"/>
        <v>7.3.4</v>
      </c>
      <c r="K225" s="204"/>
    </row>
    <row r="226" spans="1:11" s="2" customFormat="1" x14ac:dyDescent="0.35">
      <c r="A226" s="15" t="s">
        <v>564</v>
      </c>
      <c r="B226" s="15" t="str">
        <f t="shared" si="11"/>
        <v>20.6.1.2</v>
      </c>
      <c r="I226" s="199" t="s">
        <v>538</v>
      </c>
      <c r="J226" s="2" t="str">
        <f t="shared" si="12"/>
        <v>7.3.4</v>
      </c>
      <c r="K226" s="204"/>
    </row>
    <row r="227" spans="1:11" s="2" customFormat="1" x14ac:dyDescent="0.35">
      <c r="A227" s="15" t="s">
        <v>565</v>
      </c>
      <c r="B227" s="15" t="str">
        <f t="shared" si="11"/>
        <v>20.7.1</v>
      </c>
      <c r="I227" s="199" t="s">
        <v>538</v>
      </c>
      <c r="J227" s="2" t="str">
        <f t="shared" si="12"/>
        <v>7.3.4</v>
      </c>
      <c r="K227" s="204"/>
    </row>
    <row r="228" spans="1:11" s="2" customFormat="1" x14ac:dyDescent="0.35">
      <c r="A228" s="15" t="s">
        <v>566</v>
      </c>
      <c r="B228" s="15" t="str">
        <f t="shared" si="11"/>
        <v>20.7.2</v>
      </c>
      <c r="I228" s="199" t="s">
        <v>538</v>
      </c>
      <c r="J228" s="2" t="str">
        <f t="shared" si="12"/>
        <v>7.3.4</v>
      </c>
      <c r="K228" s="204"/>
    </row>
    <row r="229" spans="1:11" s="2" customFormat="1" x14ac:dyDescent="0.35">
      <c r="A229" s="15" t="s">
        <v>568</v>
      </c>
      <c r="B229" s="15" t="str">
        <f t="shared" si="11"/>
        <v>23.1.1</v>
      </c>
      <c r="I229" s="199" t="s">
        <v>539</v>
      </c>
      <c r="J229" s="2" t="str">
        <f t="shared" si="12"/>
        <v>7.3.5</v>
      </c>
      <c r="K229" s="204"/>
    </row>
    <row r="230" spans="1:11" s="2" customFormat="1" x14ac:dyDescent="0.35">
      <c r="A230" s="15" t="s">
        <v>569</v>
      </c>
      <c r="B230" s="15" t="str">
        <f t="shared" si="11"/>
        <v>23.1.2</v>
      </c>
      <c r="I230" s="199" t="s">
        <v>539</v>
      </c>
      <c r="J230" s="2" t="str">
        <f t="shared" si="12"/>
        <v>7.3.5</v>
      </c>
      <c r="K230" s="204"/>
    </row>
    <row r="231" spans="1:11" s="2" customFormat="1" x14ac:dyDescent="0.35">
      <c r="A231" s="15" t="s">
        <v>570</v>
      </c>
      <c r="B231" s="15" t="str">
        <f t="shared" si="11"/>
        <v>23.2.1</v>
      </c>
      <c r="I231" s="199" t="s">
        <v>539</v>
      </c>
      <c r="J231" s="2" t="str">
        <f t="shared" si="12"/>
        <v>7.3.5</v>
      </c>
      <c r="K231" s="204"/>
    </row>
    <row r="232" spans="1:11" s="2" customFormat="1" x14ac:dyDescent="0.35">
      <c r="A232" s="15" t="s">
        <v>571</v>
      </c>
      <c r="B232" s="15" t="str">
        <f t="shared" si="11"/>
        <v>23.2.2</v>
      </c>
      <c r="I232" s="199" t="s">
        <v>539</v>
      </c>
      <c r="J232" s="2" t="str">
        <f t="shared" si="12"/>
        <v>7.3.5</v>
      </c>
      <c r="K232" s="204"/>
    </row>
    <row r="233" spans="1:11" s="2" customFormat="1" x14ac:dyDescent="0.35">
      <c r="A233" s="15" t="s">
        <v>572</v>
      </c>
      <c r="B233" s="15" t="str">
        <f t="shared" si="11"/>
        <v>23.2.3</v>
      </c>
      <c r="I233" s="199" t="s">
        <v>542</v>
      </c>
      <c r="J233" s="2" t="str">
        <f t="shared" si="12"/>
        <v>7.3.6</v>
      </c>
      <c r="K233" s="204"/>
    </row>
    <row r="234" spans="1:11" s="2" customFormat="1" x14ac:dyDescent="0.35">
      <c r="A234" s="15" t="s">
        <v>573</v>
      </c>
      <c r="B234" s="15" t="str">
        <f t="shared" si="11"/>
        <v>23.2.4</v>
      </c>
      <c r="I234" s="199" t="s">
        <v>542</v>
      </c>
      <c r="J234" s="2" t="str">
        <f t="shared" si="12"/>
        <v>7.3.6</v>
      </c>
      <c r="K234" s="204"/>
    </row>
    <row r="235" spans="1:11" s="2" customFormat="1" x14ac:dyDescent="0.35">
      <c r="A235" s="15" t="s">
        <v>574</v>
      </c>
      <c r="B235" s="15" t="str">
        <f t="shared" si="11"/>
        <v>23.3.1</v>
      </c>
      <c r="I235" s="199" t="s">
        <v>541</v>
      </c>
      <c r="J235" s="2" t="str">
        <f t="shared" si="12"/>
        <v>7.3.7</v>
      </c>
      <c r="K235" s="204"/>
    </row>
    <row r="236" spans="1:11" s="2" customFormat="1" x14ac:dyDescent="0.35">
      <c r="A236" s="15" t="s">
        <v>575</v>
      </c>
      <c r="B236" s="15" t="str">
        <f t="shared" si="11"/>
        <v>23.3.2</v>
      </c>
      <c r="I236" s="199" t="s">
        <v>541</v>
      </c>
      <c r="J236" s="2" t="str">
        <f t="shared" si="12"/>
        <v>7.3.7</v>
      </c>
      <c r="K236" s="204"/>
    </row>
    <row r="237" spans="1:11" s="2" customFormat="1" x14ac:dyDescent="0.35">
      <c r="I237" s="199" t="s">
        <v>423</v>
      </c>
      <c r="J237" s="2" t="str">
        <f t="shared" si="12"/>
        <v>12.1.1</v>
      </c>
      <c r="K237" s="204"/>
    </row>
    <row r="238" spans="1:11" s="2" customFormat="1" x14ac:dyDescent="0.35">
      <c r="I238" s="199" t="s">
        <v>424</v>
      </c>
      <c r="J238" s="2" t="str">
        <f t="shared" si="12"/>
        <v>12.1.2</v>
      </c>
      <c r="K238" s="204"/>
    </row>
    <row r="239" spans="1:11" s="2" customFormat="1" x14ac:dyDescent="0.35">
      <c r="I239" s="199" t="s">
        <v>425</v>
      </c>
      <c r="J239" s="2" t="str">
        <f t="shared" si="12"/>
        <v>12.1.3</v>
      </c>
      <c r="K239" s="204"/>
    </row>
    <row r="240" spans="1:11" s="2" customFormat="1" x14ac:dyDescent="0.35">
      <c r="I240" s="199" t="s">
        <v>426</v>
      </c>
      <c r="J240" s="2" t="str">
        <f t="shared" si="12"/>
        <v>12.2.1</v>
      </c>
      <c r="K240" s="204"/>
    </row>
    <row r="241" spans="9:11" s="2" customFormat="1" x14ac:dyDescent="0.35">
      <c r="I241" s="199" t="s">
        <v>427</v>
      </c>
      <c r="J241" s="2" t="str">
        <f t="shared" si="12"/>
        <v>12.2.2</v>
      </c>
      <c r="K241" s="204"/>
    </row>
    <row r="242" spans="9:11" s="2" customFormat="1" x14ac:dyDescent="0.35">
      <c r="I242" s="199" t="s">
        <v>428</v>
      </c>
      <c r="J242" s="2" t="str">
        <f t="shared" si="12"/>
        <v>12.2.3</v>
      </c>
      <c r="K242" s="204"/>
    </row>
    <row r="243" spans="9:11" s="2" customFormat="1" x14ac:dyDescent="0.35">
      <c r="I243" s="199" t="s">
        <v>429</v>
      </c>
      <c r="J243" s="2" t="str">
        <f t="shared" si="12"/>
        <v>13.1.1</v>
      </c>
      <c r="K243" s="204"/>
    </row>
    <row r="244" spans="9:11" s="2" customFormat="1" x14ac:dyDescent="0.35">
      <c r="I244" s="199" t="s">
        <v>430</v>
      </c>
      <c r="J244" s="2" t="str">
        <f t="shared" si="12"/>
        <v>13.1.2</v>
      </c>
      <c r="K244" s="204"/>
    </row>
    <row r="245" spans="9:11" s="2" customFormat="1" x14ac:dyDescent="0.35">
      <c r="I245" s="199" t="s">
        <v>431</v>
      </c>
      <c r="J245" s="2" t="str">
        <f t="shared" si="12"/>
        <v>13.1.3.1</v>
      </c>
      <c r="K245" s="204"/>
    </row>
    <row r="246" spans="9:11" s="2" customFormat="1" x14ac:dyDescent="0.35">
      <c r="I246" s="199" t="s">
        <v>432</v>
      </c>
      <c r="J246" s="2" t="str">
        <f t="shared" si="12"/>
        <v>13.1.3.2</v>
      </c>
      <c r="K246" s="204"/>
    </row>
    <row r="247" spans="9:11" s="2" customFormat="1" x14ac:dyDescent="0.35">
      <c r="I247" s="199" t="s">
        <v>433</v>
      </c>
      <c r="J247" s="2" t="str">
        <f t="shared" si="12"/>
        <v>13.1.4</v>
      </c>
      <c r="K247" s="204"/>
    </row>
    <row r="248" spans="9:11" s="2" customFormat="1" x14ac:dyDescent="0.35">
      <c r="I248" s="199" t="s">
        <v>434</v>
      </c>
      <c r="J248" s="2" t="str">
        <f t="shared" si="12"/>
        <v>14.1.1</v>
      </c>
      <c r="K248" s="204"/>
    </row>
    <row r="249" spans="9:11" s="2" customFormat="1" x14ac:dyDescent="0.35">
      <c r="I249" s="199" t="s">
        <v>435</v>
      </c>
      <c r="J249" s="2" t="str">
        <f t="shared" si="12"/>
        <v>14.1.2</v>
      </c>
      <c r="K249" s="204"/>
    </row>
    <row r="250" spans="9:11" s="2" customFormat="1" x14ac:dyDescent="0.35">
      <c r="I250" s="199" t="s">
        <v>436</v>
      </c>
      <c r="J250" s="2" t="str">
        <f t="shared" si="12"/>
        <v>14.1.3</v>
      </c>
      <c r="K250" s="204"/>
    </row>
    <row r="251" spans="9:11" s="2" customFormat="1" x14ac:dyDescent="0.35">
      <c r="I251" s="199" t="s">
        <v>437</v>
      </c>
      <c r="J251" s="2" t="str">
        <f t="shared" si="12"/>
        <v>14.1.4</v>
      </c>
      <c r="K251" s="204"/>
    </row>
    <row r="252" spans="9:11" s="2" customFormat="1" x14ac:dyDescent="0.35">
      <c r="I252" s="199" t="s">
        <v>438</v>
      </c>
      <c r="J252" s="2" t="str">
        <f t="shared" si="12"/>
        <v>15.1.1</v>
      </c>
      <c r="K252" s="204"/>
    </row>
    <row r="253" spans="9:11" s="2" customFormat="1" x14ac:dyDescent="0.35">
      <c r="I253" s="199" t="s">
        <v>439</v>
      </c>
      <c r="J253" s="2" t="str">
        <f t="shared" si="12"/>
        <v>15.1.2</v>
      </c>
      <c r="K253" s="204"/>
    </row>
    <row r="254" spans="9:11" s="2" customFormat="1" x14ac:dyDescent="0.35">
      <c r="I254" s="199" t="s">
        <v>440</v>
      </c>
      <c r="J254" s="2" t="str">
        <f t="shared" si="12"/>
        <v>15.2.1</v>
      </c>
      <c r="K254" s="204"/>
    </row>
    <row r="255" spans="9:11" s="2" customFormat="1" x14ac:dyDescent="0.35">
      <c r="I255" s="199" t="s">
        <v>441</v>
      </c>
      <c r="J255" s="2" t="str">
        <f t="shared" si="12"/>
        <v>15.2.2</v>
      </c>
      <c r="K255" s="204"/>
    </row>
    <row r="256" spans="9:11" s="2" customFormat="1" x14ac:dyDescent="0.35">
      <c r="I256" s="199" t="s">
        <v>442</v>
      </c>
      <c r="J256" s="2" t="str">
        <f t="shared" si="12"/>
        <v>15.2.3</v>
      </c>
      <c r="K256" s="204"/>
    </row>
    <row r="257" spans="9:11" s="2" customFormat="1" x14ac:dyDescent="0.35">
      <c r="I257" s="199" t="s">
        <v>443</v>
      </c>
      <c r="J257" s="2" t="str">
        <f t="shared" si="12"/>
        <v>15.2.4</v>
      </c>
      <c r="K257" s="204"/>
    </row>
    <row r="258" spans="9:11" s="2" customFormat="1" x14ac:dyDescent="0.35">
      <c r="I258" s="199" t="s">
        <v>444</v>
      </c>
      <c r="J258" s="2" t="str">
        <f t="shared" si="12"/>
        <v>15.2.5</v>
      </c>
      <c r="K258" s="204"/>
    </row>
    <row r="259" spans="9:11" s="2" customFormat="1" x14ac:dyDescent="0.35">
      <c r="I259" s="199" t="s">
        <v>445</v>
      </c>
      <c r="J259" s="2" t="str">
        <f t="shared" si="12"/>
        <v>15.2.6</v>
      </c>
      <c r="K259" s="204"/>
    </row>
    <row r="260" spans="9:11" s="2" customFormat="1" x14ac:dyDescent="0.35">
      <c r="I260" s="199" t="s">
        <v>446</v>
      </c>
      <c r="J260" s="2" t="str">
        <f t="shared" si="12"/>
        <v>15.2.7</v>
      </c>
      <c r="K260" s="204"/>
    </row>
    <row r="261" spans="9:11" s="2" customFormat="1" x14ac:dyDescent="0.35">
      <c r="I261" s="199" t="s">
        <v>447</v>
      </c>
      <c r="J261" s="2" t="str">
        <f t="shared" si="12"/>
        <v>15.3.1</v>
      </c>
      <c r="K261" s="204"/>
    </row>
    <row r="262" spans="9:11" s="2" customFormat="1" x14ac:dyDescent="0.35">
      <c r="I262" s="199" t="s">
        <v>448</v>
      </c>
      <c r="J262" s="2" t="str">
        <f t="shared" si="12"/>
        <v>15.3.2</v>
      </c>
      <c r="K262" s="204"/>
    </row>
    <row r="263" spans="9:11" s="2" customFormat="1" x14ac:dyDescent="0.35">
      <c r="I263" s="199" t="s">
        <v>449</v>
      </c>
      <c r="J263" s="2" t="str">
        <f t="shared" si="12"/>
        <v>16.1.1</v>
      </c>
      <c r="K263" s="204"/>
    </row>
    <row r="264" spans="9:11" s="2" customFormat="1" x14ac:dyDescent="0.35">
      <c r="I264" s="199" t="s">
        <v>450</v>
      </c>
      <c r="J264" s="2" t="str">
        <f t="shared" si="12"/>
        <v>16.1.2</v>
      </c>
      <c r="K264" s="204"/>
    </row>
    <row r="265" spans="9:11" s="2" customFormat="1" x14ac:dyDescent="0.35">
      <c r="I265" s="199" t="s">
        <v>451</v>
      </c>
      <c r="J265" s="2" t="str">
        <f t="shared" si="12"/>
        <v>16.2.1</v>
      </c>
      <c r="K265" s="204"/>
    </row>
    <row r="266" spans="9:11" s="2" customFormat="1" x14ac:dyDescent="0.35">
      <c r="I266" s="199" t="s">
        <v>452</v>
      </c>
      <c r="J266" s="2" t="str">
        <f t="shared" si="12"/>
        <v>16.2.2</v>
      </c>
      <c r="K266" s="204"/>
    </row>
    <row r="267" spans="9:11" s="2" customFormat="1" x14ac:dyDescent="0.35">
      <c r="I267" s="199" t="s">
        <v>453</v>
      </c>
      <c r="J267" s="2" t="str">
        <f t="shared" si="12"/>
        <v>16.2.3</v>
      </c>
      <c r="K267" s="204"/>
    </row>
    <row r="268" spans="9:11" s="2" customFormat="1" x14ac:dyDescent="0.35">
      <c r="I268" s="199" t="s">
        <v>454</v>
      </c>
      <c r="J268" s="2" t="str">
        <f t="shared" si="12"/>
        <v>16.2.4</v>
      </c>
      <c r="K268" s="204"/>
    </row>
    <row r="269" spans="9:11" s="2" customFormat="1" x14ac:dyDescent="0.35">
      <c r="I269" s="199" t="s">
        <v>455</v>
      </c>
      <c r="J269" s="2" t="str">
        <f t="shared" si="12"/>
        <v>16.2.5</v>
      </c>
      <c r="K269" s="204"/>
    </row>
    <row r="270" spans="9:11" s="2" customFormat="1" x14ac:dyDescent="0.35">
      <c r="I270" s="199" t="s">
        <v>456</v>
      </c>
      <c r="J270" s="2" t="str">
        <f t="shared" si="12"/>
        <v>16.2.6</v>
      </c>
      <c r="K270" s="204"/>
    </row>
    <row r="271" spans="9:11" s="2" customFormat="1" x14ac:dyDescent="0.35">
      <c r="I271" s="199" t="s">
        <v>457</v>
      </c>
      <c r="J271" s="2" t="str">
        <f t="shared" si="12"/>
        <v>16.2.7</v>
      </c>
      <c r="K271" s="204"/>
    </row>
    <row r="272" spans="9:11" s="2" customFormat="1" x14ac:dyDescent="0.35">
      <c r="I272" s="199" t="s">
        <v>543</v>
      </c>
      <c r="J272" s="2" t="e">
        <f t="shared" si="12"/>
        <v>#N/A</v>
      </c>
      <c r="K272" s="204"/>
    </row>
    <row r="273" spans="9:11" s="2" customFormat="1" x14ac:dyDescent="0.35">
      <c r="I273" s="199" t="s">
        <v>543</v>
      </c>
      <c r="J273" s="2" t="e">
        <f t="shared" si="12"/>
        <v>#N/A</v>
      </c>
      <c r="K273" s="204"/>
    </row>
    <row r="274" spans="9:11" s="2" customFormat="1" x14ac:dyDescent="0.35">
      <c r="I274" s="199" t="s">
        <v>543</v>
      </c>
      <c r="J274" s="2" t="e">
        <f t="shared" ref="J274:J337" si="14">VLOOKUP(I274,$A$17:$A$236,1,FALSE)</f>
        <v>#N/A</v>
      </c>
      <c r="K274" s="204"/>
    </row>
    <row r="275" spans="9:11" s="2" customFormat="1" x14ac:dyDescent="0.35">
      <c r="I275" s="199" t="s">
        <v>458</v>
      </c>
      <c r="J275" s="2" t="str">
        <f t="shared" si="14"/>
        <v>16.2.9</v>
      </c>
      <c r="K275" s="204"/>
    </row>
    <row r="276" spans="9:11" s="2" customFormat="1" x14ac:dyDescent="0.35">
      <c r="I276" s="199" t="s">
        <v>459</v>
      </c>
      <c r="J276" s="2" t="str">
        <f t="shared" si="14"/>
        <v>16.2.10</v>
      </c>
      <c r="K276" s="204"/>
    </row>
    <row r="277" spans="9:11" s="2" customFormat="1" x14ac:dyDescent="0.35">
      <c r="I277" s="199" t="s">
        <v>460</v>
      </c>
      <c r="J277" s="2" t="str">
        <f t="shared" si="14"/>
        <v>16.2.11</v>
      </c>
      <c r="K277" s="204"/>
    </row>
    <row r="278" spans="9:11" s="2" customFormat="1" x14ac:dyDescent="0.35">
      <c r="I278" s="199" t="s">
        <v>461</v>
      </c>
      <c r="J278" s="2" t="str">
        <f t="shared" si="14"/>
        <v>16.2.12</v>
      </c>
      <c r="K278" s="204"/>
    </row>
    <row r="279" spans="9:11" s="2" customFormat="1" x14ac:dyDescent="0.35">
      <c r="I279" s="199" t="s">
        <v>462</v>
      </c>
      <c r="J279" s="2" t="str">
        <f t="shared" si="14"/>
        <v>16.2.13</v>
      </c>
      <c r="K279" s="204"/>
    </row>
    <row r="280" spans="9:11" s="2" customFormat="1" x14ac:dyDescent="0.35">
      <c r="I280" s="199" t="s">
        <v>463</v>
      </c>
      <c r="J280" s="2" t="str">
        <f t="shared" si="14"/>
        <v>16.2.14</v>
      </c>
      <c r="K280" s="204"/>
    </row>
    <row r="281" spans="9:11" s="2" customFormat="1" x14ac:dyDescent="0.35">
      <c r="I281" s="199" t="s">
        <v>544</v>
      </c>
      <c r="J281" s="2" t="e">
        <f t="shared" si="14"/>
        <v>#N/A</v>
      </c>
      <c r="K281" s="204"/>
    </row>
    <row r="282" spans="9:11" s="2" customFormat="1" x14ac:dyDescent="0.35">
      <c r="I282" s="199" t="s">
        <v>544</v>
      </c>
      <c r="J282" s="2" t="e">
        <f t="shared" si="14"/>
        <v>#N/A</v>
      </c>
      <c r="K282" s="204"/>
    </row>
    <row r="283" spans="9:11" s="2" customFormat="1" x14ac:dyDescent="0.35">
      <c r="I283" s="199" t="s">
        <v>544</v>
      </c>
      <c r="J283" s="2" t="e">
        <f t="shared" si="14"/>
        <v>#N/A</v>
      </c>
      <c r="K283" s="204"/>
    </row>
    <row r="284" spans="9:11" s="2" customFormat="1" x14ac:dyDescent="0.35">
      <c r="I284" s="199" t="s">
        <v>464</v>
      </c>
      <c r="J284" s="2" t="str">
        <f t="shared" si="14"/>
        <v>16.2.16</v>
      </c>
      <c r="K284" s="204"/>
    </row>
    <row r="285" spans="9:11" s="2" customFormat="1" x14ac:dyDescent="0.35">
      <c r="I285" s="199" t="s">
        <v>465</v>
      </c>
      <c r="J285" s="2" t="str">
        <f t="shared" si="14"/>
        <v>16.2.17</v>
      </c>
      <c r="K285" s="204"/>
    </row>
    <row r="286" spans="9:11" s="2" customFormat="1" x14ac:dyDescent="0.35">
      <c r="I286" s="199" t="s">
        <v>466</v>
      </c>
      <c r="J286" s="2" t="str">
        <f t="shared" si="14"/>
        <v>16.2.18</v>
      </c>
      <c r="K286" s="204"/>
    </row>
    <row r="287" spans="9:11" s="2" customFormat="1" x14ac:dyDescent="0.35">
      <c r="I287" s="199" t="s">
        <v>467</v>
      </c>
      <c r="J287" s="2" t="str">
        <f t="shared" si="14"/>
        <v>16.2.19</v>
      </c>
      <c r="K287" s="204"/>
    </row>
    <row r="288" spans="9:11" s="2" customFormat="1" x14ac:dyDescent="0.35">
      <c r="I288" s="199" t="s">
        <v>468</v>
      </c>
      <c r="J288" s="2" t="str">
        <f t="shared" si="14"/>
        <v>16.2.20</v>
      </c>
      <c r="K288" s="204"/>
    </row>
    <row r="289" spans="9:11" s="2" customFormat="1" x14ac:dyDescent="0.35">
      <c r="I289" s="199" t="s">
        <v>469</v>
      </c>
      <c r="J289" s="2" t="str">
        <f t="shared" si="14"/>
        <v>16.3.1</v>
      </c>
      <c r="K289" s="204"/>
    </row>
    <row r="290" spans="9:11" s="2" customFormat="1" x14ac:dyDescent="0.35">
      <c r="I290" s="199" t="s">
        <v>470</v>
      </c>
      <c r="J290" s="2" t="str">
        <f t="shared" si="14"/>
        <v>16.3.2</v>
      </c>
      <c r="K290" s="204"/>
    </row>
    <row r="291" spans="9:11" s="2" customFormat="1" x14ac:dyDescent="0.35">
      <c r="I291" s="199" t="s">
        <v>545</v>
      </c>
      <c r="J291" s="2" t="str">
        <f t="shared" si="14"/>
        <v>16.3.3</v>
      </c>
      <c r="K291" s="204"/>
    </row>
    <row r="292" spans="9:11" s="2" customFormat="1" x14ac:dyDescent="0.35">
      <c r="I292" s="199" t="s">
        <v>545</v>
      </c>
      <c r="J292" s="2" t="str">
        <f t="shared" si="14"/>
        <v>16.3.3</v>
      </c>
      <c r="K292" s="204"/>
    </row>
    <row r="293" spans="9:11" s="2" customFormat="1" x14ac:dyDescent="0.35">
      <c r="I293" s="199" t="s">
        <v>545</v>
      </c>
      <c r="J293" s="2" t="str">
        <f t="shared" si="14"/>
        <v>16.3.3</v>
      </c>
      <c r="K293" s="204"/>
    </row>
    <row r="294" spans="9:11" s="2" customFormat="1" x14ac:dyDescent="0.35">
      <c r="I294" s="199" t="s">
        <v>545</v>
      </c>
      <c r="J294" s="2" t="str">
        <f t="shared" si="14"/>
        <v>16.3.3</v>
      </c>
      <c r="K294" s="204"/>
    </row>
    <row r="295" spans="9:11" s="2" customFormat="1" x14ac:dyDescent="0.35">
      <c r="I295" s="199" t="s">
        <v>545</v>
      </c>
      <c r="J295" s="2" t="str">
        <f t="shared" si="14"/>
        <v>16.3.3</v>
      </c>
      <c r="K295" s="204"/>
    </row>
    <row r="296" spans="9:11" s="2" customFormat="1" x14ac:dyDescent="0.35">
      <c r="I296" s="199" t="s">
        <v>545</v>
      </c>
      <c r="J296" s="2" t="str">
        <f t="shared" si="14"/>
        <v>16.3.3</v>
      </c>
      <c r="K296" s="204"/>
    </row>
    <row r="297" spans="9:11" s="2" customFormat="1" x14ac:dyDescent="0.35">
      <c r="I297" s="199" t="s">
        <v>546</v>
      </c>
      <c r="J297" s="2" t="str">
        <f t="shared" si="14"/>
        <v>16.3.4</v>
      </c>
      <c r="K297" s="204"/>
    </row>
    <row r="298" spans="9:11" s="2" customFormat="1" x14ac:dyDescent="0.35">
      <c r="I298" s="199" t="s">
        <v>546</v>
      </c>
      <c r="J298" s="2" t="str">
        <f t="shared" si="14"/>
        <v>16.3.4</v>
      </c>
      <c r="K298" s="204"/>
    </row>
    <row r="299" spans="9:11" s="2" customFormat="1" x14ac:dyDescent="0.35">
      <c r="I299" s="199" t="s">
        <v>546</v>
      </c>
      <c r="J299" s="2" t="str">
        <f t="shared" si="14"/>
        <v>16.3.4</v>
      </c>
      <c r="K299" s="204"/>
    </row>
    <row r="300" spans="9:11" s="2" customFormat="1" x14ac:dyDescent="0.35">
      <c r="I300" s="199" t="s">
        <v>546</v>
      </c>
      <c r="J300" s="2" t="str">
        <f t="shared" si="14"/>
        <v>16.3.4</v>
      </c>
      <c r="K300" s="204"/>
    </row>
    <row r="301" spans="9:11" s="2" customFormat="1" x14ac:dyDescent="0.35">
      <c r="I301" s="199" t="s">
        <v>546</v>
      </c>
      <c r="J301" s="2" t="str">
        <f t="shared" si="14"/>
        <v>16.3.4</v>
      </c>
      <c r="K301" s="204"/>
    </row>
    <row r="302" spans="9:11" s="2" customFormat="1" x14ac:dyDescent="0.35">
      <c r="I302" s="199" t="s">
        <v>546</v>
      </c>
      <c r="J302" s="2" t="str">
        <f t="shared" si="14"/>
        <v>16.3.4</v>
      </c>
      <c r="K302" s="204"/>
    </row>
    <row r="303" spans="9:11" s="2" customFormat="1" x14ac:dyDescent="0.35">
      <c r="I303" s="199" t="s">
        <v>471</v>
      </c>
      <c r="J303" s="2" t="str">
        <f t="shared" si="14"/>
        <v>17.1.1</v>
      </c>
      <c r="K303" s="204"/>
    </row>
    <row r="304" spans="9:11" s="2" customFormat="1" x14ac:dyDescent="0.35">
      <c r="I304" s="199" t="s">
        <v>472</v>
      </c>
      <c r="J304" s="2" t="str">
        <f t="shared" si="14"/>
        <v>17.2.1</v>
      </c>
      <c r="K304" s="204"/>
    </row>
    <row r="305" spans="9:11" s="2" customFormat="1" x14ac:dyDescent="0.35">
      <c r="I305" s="199" t="s">
        <v>547</v>
      </c>
      <c r="J305" s="2" t="e">
        <f t="shared" si="14"/>
        <v>#N/A</v>
      </c>
      <c r="K305" s="204"/>
    </row>
    <row r="306" spans="9:11" s="2" customFormat="1" x14ac:dyDescent="0.35">
      <c r="I306" s="199" t="s">
        <v>547</v>
      </c>
      <c r="J306" s="2" t="e">
        <f t="shared" si="14"/>
        <v>#N/A</v>
      </c>
      <c r="K306" s="204"/>
    </row>
    <row r="307" spans="9:11" s="2" customFormat="1" x14ac:dyDescent="0.35">
      <c r="I307" s="199" t="s">
        <v>547</v>
      </c>
      <c r="J307" s="2" t="e">
        <f t="shared" si="14"/>
        <v>#N/A</v>
      </c>
      <c r="K307" s="204"/>
    </row>
    <row r="308" spans="9:11" s="2" customFormat="1" x14ac:dyDescent="0.35">
      <c r="I308" s="199" t="s">
        <v>473</v>
      </c>
      <c r="J308" s="2" t="str">
        <f t="shared" si="14"/>
        <v>17.4.1</v>
      </c>
      <c r="K308" s="204"/>
    </row>
    <row r="309" spans="9:11" s="2" customFormat="1" x14ac:dyDescent="0.35">
      <c r="I309" s="199" t="s">
        <v>474</v>
      </c>
      <c r="J309" s="2" t="str">
        <f t="shared" si="14"/>
        <v>18.1.1.1</v>
      </c>
      <c r="K309" s="204"/>
    </row>
    <row r="310" spans="9:11" s="2" customFormat="1" x14ac:dyDescent="0.35">
      <c r="I310" s="199" t="s">
        <v>475</v>
      </c>
      <c r="J310" s="2" t="str">
        <f t="shared" si="14"/>
        <v>18.1.1.2</v>
      </c>
      <c r="K310" s="204"/>
    </row>
    <row r="311" spans="9:11" s="2" customFormat="1" x14ac:dyDescent="0.35">
      <c r="I311" s="199" t="s">
        <v>476</v>
      </c>
      <c r="J311" s="2" t="str">
        <f t="shared" si="14"/>
        <v>18.1.1.3</v>
      </c>
      <c r="K311" s="204"/>
    </row>
    <row r="312" spans="9:11" s="2" customFormat="1" x14ac:dyDescent="0.35">
      <c r="I312" s="199" t="s">
        <v>477</v>
      </c>
      <c r="J312" s="2" t="str">
        <f t="shared" si="14"/>
        <v>18.1.2.1</v>
      </c>
      <c r="K312" s="204"/>
    </row>
    <row r="313" spans="9:11" s="2" customFormat="1" x14ac:dyDescent="0.35">
      <c r="I313" s="199" t="s">
        <v>478</v>
      </c>
      <c r="J313" s="2" t="str">
        <f t="shared" si="14"/>
        <v>18.1.2.2</v>
      </c>
      <c r="K313" s="204"/>
    </row>
    <row r="314" spans="9:11" s="2" customFormat="1" x14ac:dyDescent="0.35">
      <c r="I314" s="199" t="s">
        <v>479</v>
      </c>
      <c r="J314" s="2" t="str">
        <f t="shared" si="14"/>
        <v>18.1.2.3</v>
      </c>
      <c r="K314" s="204"/>
    </row>
    <row r="315" spans="9:11" s="2" customFormat="1" x14ac:dyDescent="0.35">
      <c r="I315" s="199" t="s">
        <v>480</v>
      </c>
      <c r="J315" s="2" t="str">
        <f t="shared" si="14"/>
        <v>18.1.2.4</v>
      </c>
      <c r="K315" s="204"/>
    </row>
    <row r="316" spans="9:11" s="2" customFormat="1" x14ac:dyDescent="0.35">
      <c r="I316" s="199" t="s">
        <v>481</v>
      </c>
      <c r="J316" s="2" t="str">
        <f t="shared" si="14"/>
        <v>18.1.3.1</v>
      </c>
      <c r="K316" s="204"/>
    </row>
    <row r="317" spans="9:11" s="2" customFormat="1" x14ac:dyDescent="0.35">
      <c r="I317" s="199" t="s">
        <v>482</v>
      </c>
      <c r="J317" s="2" t="str">
        <f t="shared" si="14"/>
        <v>18.1.3.2</v>
      </c>
      <c r="K317" s="204"/>
    </row>
    <row r="318" spans="9:11" s="2" customFormat="1" x14ac:dyDescent="0.35">
      <c r="I318" s="199" t="s">
        <v>548</v>
      </c>
      <c r="J318" s="2" t="e">
        <f t="shared" si="14"/>
        <v>#N/A</v>
      </c>
      <c r="K318" s="204"/>
    </row>
    <row r="319" spans="9:11" s="2" customFormat="1" x14ac:dyDescent="0.35">
      <c r="I319" s="199" t="s">
        <v>548</v>
      </c>
      <c r="J319" s="2" t="e">
        <f t="shared" si="14"/>
        <v>#N/A</v>
      </c>
      <c r="K319" s="204"/>
    </row>
    <row r="320" spans="9:11" s="2" customFormat="1" x14ac:dyDescent="0.35">
      <c r="I320" s="199" t="s">
        <v>549</v>
      </c>
      <c r="J320" s="2" t="e">
        <f t="shared" si="14"/>
        <v>#N/A</v>
      </c>
      <c r="K320" s="204"/>
    </row>
    <row r="321" spans="9:11" s="2" customFormat="1" x14ac:dyDescent="0.35">
      <c r="I321" s="199" t="s">
        <v>549</v>
      </c>
      <c r="J321" s="2" t="e">
        <f t="shared" si="14"/>
        <v>#N/A</v>
      </c>
      <c r="K321" s="204"/>
    </row>
    <row r="322" spans="9:11" s="2" customFormat="1" x14ac:dyDescent="0.35">
      <c r="I322" s="199" t="s">
        <v>550</v>
      </c>
      <c r="J322" s="2" t="e">
        <f t="shared" si="14"/>
        <v>#N/A</v>
      </c>
      <c r="K322" s="204"/>
    </row>
    <row r="323" spans="9:11" s="2" customFormat="1" x14ac:dyDescent="0.35">
      <c r="I323" s="199" t="s">
        <v>550</v>
      </c>
      <c r="J323" s="2" t="e">
        <f t="shared" si="14"/>
        <v>#N/A</v>
      </c>
      <c r="K323" s="204"/>
    </row>
    <row r="324" spans="9:11" s="2" customFormat="1" x14ac:dyDescent="0.35">
      <c r="I324" s="199" t="s">
        <v>551</v>
      </c>
      <c r="J324" s="2" t="e">
        <f t="shared" si="14"/>
        <v>#N/A</v>
      </c>
      <c r="K324" s="204"/>
    </row>
    <row r="325" spans="9:11" s="2" customFormat="1" x14ac:dyDescent="0.35">
      <c r="I325" s="199" t="s">
        <v>551</v>
      </c>
      <c r="J325" s="2" t="e">
        <f t="shared" si="14"/>
        <v>#N/A</v>
      </c>
      <c r="K325" s="204"/>
    </row>
    <row r="326" spans="9:11" s="2" customFormat="1" x14ac:dyDescent="0.35">
      <c r="I326" s="199" t="s">
        <v>552</v>
      </c>
      <c r="J326" s="2" t="e">
        <f t="shared" si="14"/>
        <v>#N/A</v>
      </c>
      <c r="K326" s="204"/>
    </row>
    <row r="327" spans="9:11" s="2" customFormat="1" x14ac:dyDescent="0.35">
      <c r="I327" s="199" t="s">
        <v>552</v>
      </c>
      <c r="J327" s="2" t="e">
        <f t="shared" si="14"/>
        <v>#N/A</v>
      </c>
      <c r="K327" s="204"/>
    </row>
    <row r="328" spans="9:11" s="2" customFormat="1" x14ac:dyDescent="0.35">
      <c r="I328" s="199" t="s">
        <v>553</v>
      </c>
      <c r="J328" s="2" t="e">
        <f t="shared" si="14"/>
        <v>#N/A</v>
      </c>
      <c r="K328" s="204"/>
    </row>
    <row r="329" spans="9:11" s="2" customFormat="1" x14ac:dyDescent="0.35">
      <c r="I329" s="199" t="s">
        <v>553</v>
      </c>
      <c r="J329" s="2" t="e">
        <f t="shared" si="14"/>
        <v>#N/A</v>
      </c>
      <c r="K329" s="204"/>
    </row>
    <row r="330" spans="9:11" s="2" customFormat="1" x14ac:dyDescent="0.35">
      <c r="I330" s="199" t="s">
        <v>483</v>
      </c>
      <c r="J330" s="2" t="e">
        <f t="shared" si="14"/>
        <v>#N/A</v>
      </c>
      <c r="K330" s="204"/>
    </row>
    <row r="331" spans="9:11" s="2" customFormat="1" x14ac:dyDescent="0.35">
      <c r="I331" s="199" t="s">
        <v>484</v>
      </c>
      <c r="J331" s="2" t="e">
        <f t="shared" si="14"/>
        <v>#N/A</v>
      </c>
      <c r="K331" s="204"/>
    </row>
    <row r="332" spans="9:11" s="2" customFormat="1" x14ac:dyDescent="0.35">
      <c r="I332" s="199" t="s">
        <v>485</v>
      </c>
      <c r="J332" s="2" t="e">
        <f t="shared" si="14"/>
        <v>#N/A</v>
      </c>
      <c r="K332" s="204"/>
    </row>
    <row r="333" spans="9:11" s="2" customFormat="1" x14ac:dyDescent="0.35">
      <c r="I333" s="199" t="s">
        <v>486</v>
      </c>
      <c r="J333" s="2" t="str">
        <f t="shared" si="14"/>
        <v>19.1.1</v>
      </c>
      <c r="K333" s="204"/>
    </row>
    <row r="334" spans="9:11" s="2" customFormat="1" x14ac:dyDescent="0.35">
      <c r="I334" s="199" t="s">
        <v>487</v>
      </c>
      <c r="J334" s="2" t="str">
        <f t="shared" si="14"/>
        <v>19.1.2</v>
      </c>
      <c r="K334" s="204"/>
    </row>
    <row r="335" spans="9:11" s="2" customFormat="1" x14ac:dyDescent="0.35">
      <c r="I335" s="199" t="s">
        <v>488</v>
      </c>
      <c r="J335" s="2" t="str">
        <f t="shared" si="14"/>
        <v>19.1.3.1</v>
      </c>
      <c r="K335" s="204"/>
    </row>
    <row r="336" spans="9:11" s="2" customFormat="1" x14ac:dyDescent="0.35">
      <c r="I336" s="199" t="s">
        <v>489</v>
      </c>
      <c r="J336" s="2" t="str">
        <f t="shared" si="14"/>
        <v>19.1.3.2</v>
      </c>
      <c r="K336" s="204"/>
    </row>
    <row r="337" spans="9:11" s="2" customFormat="1" x14ac:dyDescent="0.35">
      <c r="I337" s="199" t="s">
        <v>490</v>
      </c>
      <c r="J337" s="2" t="str">
        <f t="shared" si="14"/>
        <v>19.1.4.1</v>
      </c>
      <c r="K337" s="204"/>
    </row>
    <row r="338" spans="9:11" s="2" customFormat="1" x14ac:dyDescent="0.35">
      <c r="I338" s="199" t="s">
        <v>491</v>
      </c>
      <c r="J338" s="2" t="str">
        <f t="shared" ref="J338:J379" si="15">VLOOKUP(I338,$A$17:$A$236,1,FALSE)</f>
        <v>19.1.4.2</v>
      </c>
      <c r="K338" s="204"/>
    </row>
    <row r="339" spans="9:11" s="2" customFormat="1" x14ac:dyDescent="0.35">
      <c r="I339" s="199" t="s">
        <v>554</v>
      </c>
      <c r="J339" s="2" t="str">
        <f t="shared" si="15"/>
        <v>20.1.1</v>
      </c>
      <c r="K339" s="204"/>
    </row>
    <row r="340" spans="9:11" s="2" customFormat="1" x14ac:dyDescent="0.35">
      <c r="I340" s="199" t="s">
        <v>555</v>
      </c>
      <c r="J340" s="2" t="str">
        <f t="shared" si="15"/>
        <v>20.2.1</v>
      </c>
      <c r="K340" s="204"/>
    </row>
    <row r="341" spans="9:11" s="2" customFormat="1" x14ac:dyDescent="0.35">
      <c r="I341" s="199" t="s">
        <v>567</v>
      </c>
      <c r="J341" s="2" t="str">
        <f t="shared" si="15"/>
        <v>20.3.1</v>
      </c>
      <c r="K341" s="204"/>
    </row>
    <row r="342" spans="9:11" s="2" customFormat="1" x14ac:dyDescent="0.35">
      <c r="I342" s="199" t="s">
        <v>567</v>
      </c>
      <c r="J342" s="2" t="str">
        <f t="shared" si="15"/>
        <v>20.3.1</v>
      </c>
      <c r="K342" s="204"/>
    </row>
    <row r="343" spans="9:11" s="2" customFormat="1" x14ac:dyDescent="0.35">
      <c r="I343" s="199" t="s">
        <v>556</v>
      </c>
      <c r="J343" s="2" t="str">
        <f t="shared" si="15"/>
        <v>20.4.1.1</v>
      </c>
      <c r="K343" s="204"/>
    </row>
    <row r="344" spans="9:11" s="2" customFormat="1" x14ac:dyDescent="0.35">
      <c r="I344" s="199" t="s">
        <v>557</v>
      </c>
      <c r="J344" s="2" t="str">
        <f t="shared" si="15"/>
        <v>20.4.1.2</v>
      </c>
      <c r="K344" s="204"/>
    </row>
    <row r="345" spans="9:11" s="2" customFormat="1" x14ac:dyDescent="0.35">
      <c r="I345" s="199" t="s">
        <v>558</v>
      </c>
      <c r="J345" s="2" t="str">
        <f t="shared" si="15"/>
        <v>20.4.1.3</v>
      </c>
      <c r="K345" s="204"/>
    </row>
    <row r="346" spans="9:11" s="2" customFormat="1" x14ac:dyDescent="0.35">
      <c r="I346" s="199" t="s">
        <v>559</v>
      </c>
      <c r="J346" s="2" t="str">
        <f t="shared" si="15"/>
        <v>20.4.2</v>
      </c>
      <c r="K346" s="204"/>
    </row>
    <row r="347" spans="9:11" s="2" customFormat="1" x14ac:dyDescent="0.35">
      <c r="I347" s="199" t="s">
        <v>560</v>
      </c>
      <c r="J347" s="2" t="str">
        <f t="shared" si="15"/>
        <v>20.4.3</v>
      </c>
      <c r="K347" s="204"/>
    </row>
    <row r="348" spans="9:11" s="2" customFormat="1" x14ac:dyDescent="0.35">
      <c r="I348" s="199" t="s">
        <v>561</v>
      </c>
      <c r="J348" s="2" t="str">
        <f t="shared" si="15"/>
        <v>20.5.1.1</v>
      </c>
      <c r="K348" s="204"/>
    </row>
    <row r="349" spans="9:11" s="2" customFormat="1" x14ac:dyDescent="0.35">
      <c r="I349" s="199" t="s">
        <v>562</v>
      </c>
      <c r="J349" s="2" t="str">
        <f t="shared" si="15"/>
        <v>20.5.1.2</v>
      </c>
      <c r="K349" s="204"/>
    </row>
    <row r="350" spans="9:11" s="2" customFormat="1" x14ac:dyDescent="0.35">
      <c r="I350" s="199" t="s">
        <v>563</v>
      </c>
      <c r="J350" s="2" t="str">
        <f t="shared" si="15"/>
        <v>20.6.1.1</v>
      </c>
      <c r="K350" s="204"/>
    </row>
    <row r="351" spans="9:11" s="2" customFormat="1" x14ac:dyDescent="0.35">
      <c r="I351" s="199" t="s">
        <v>564</v>
      </c>
      <c r="J351" s="2" t="str">
        <f t="shared" si="15"/>
        <v>20.6.1.2</v>
      </c>
      <c r="K351" s="204"/>
    </row>
    <row r="352" spans="9:11" s="2" customFormat="1" x14ac:dyDescent="0.35">
      <c r="I352" s="199" t="s">
        <v>565</v>
      </c>
      <c r="J352" s="2" t="str">
        <f t="shared" si="15"/>
        <v>20.7.1</v>
      </c>
      <c r="K352" s="204"/>
    </row>
    <row r="353" spans="9:11" s="2" customFormat="1" x14ac:dyDescent="0.35">
      <c r="I353" s="199" t="s">
        <v>566</v>
      </c>
      <c r="J353" s="2" t="str">
        <f t="shared" si="15"/>
        <v>20.7.2</v>
      </c>
      <c r="K353" s="204"/>
    </row>
    <row r="354" spans="9:11" s="2" customFormat="1" x14ac:dyDescent="0.35">
      <c r="I354" s="199" t="s">
        <v>568</v>
      </c>
      <c r="J354" s="2" t="str">
        <f t="shared" si="15"/>
        <v>23.1.1</v>
      </c>
      <c r="K354" s="204"/>
    </row>
    <row r="355" spans="9:11" s="2" customFormat="1" x14ac:dyDescent="0.35">
      <c r="I355" s="199" t="s">
        <v>568</v>
      </c>
      <c r="J355" s="2" t="str">
        <f t="shared" si="15"/>
        <v>23.1.1</v>
      </c>
      <c r="K355" s="204"/>
    </row>
    <row r="356" spans="9:11" s="2" customFormat="1" x14ac:dyDescent="0.35">
      <c r="I356" s="199" t="s">
        <v>568</v>
      </c>
      <c r="J356" s="2" t="str">
        <f t="shared" si="15"/>
        <v>23.1.1</v>
      </c>
      <c r="K356" s="204"/>
    </row>
    <row r="357" spans="9:11" s="2" customFormat="1" x14ac:dyDescent="0.35">
      <c r="I357" s="199" t="s">
        <v>568</v>
      </c>
      <c r="J357" s="2" t="str">
        <f t="shared" si="15"/>
        <v>23.1.1</v>
      </c>
      <c r="K357" s="204"/>
    </row>
    <row r="358" spans="9:11" s="2" customFormat="1" x14ac:dyDescent="0.35">
      <c r="I358" s="199" t="s">
        <v>569</v>
      </c>
      <c r="J358" s="2" t="str">
        <f t="shared" si="15"/>
        <v>23.1.2</v>
      </c>
      <c r="K358" s="204"/>
    </row>
    <row r="359" spans="9:11" s="2" customFormat="1" x14ac:dyDescent="0.35">
      <c r="I359" s="199" t="s">
        <v>569</v>
      </c>
      <c r="J359" s="2" t="str">
        <f t="shared" si="15"/>
        <v>23.1.2</v>
      </c>
      <c r="K359" s="204"/>
    </row>
    <row r="360" spans="9:11" s="2" customFormat="1" x14ac:dyDescent="0.35">
      <c r="I360" s="199" t="s">
        <v>569</v>
      </c>
      <c r="J360" s="2" t="str">
        <f t="shared" si="15"/>
        <v>23.1.2</v>
      </c>
      <c r="K360" s="204"/>
    </row>
    <row r="361" spans="9:11" s="2" customFormat="1" x14ac:dyDescent="0.35">
      <c r="I361" s="199" t="s">
        <v>569</v>
      </c>
      <c r="J361" s="2" t="str">
        <f t="shared" si="15"/>
        <v>23.1.2</v>
      </c>
      <c r="K361" s="204"/>
    </row>
    <row r="362" spans="9:11" s="2" customFormat="1" x14ac:dyDescent="0.35">
      <c r="I362" s="199" t="s">
        <v>570</v>
      </c>
      <c r="J362" s="2" t="str">
        <f t="shared" si="15"/>
        <v>23.2.1</v>
      </c>
      <c r="K362" s="204"/>
    </row>
    <row r="363" spans="9:11" s="2" customFormat="1" x14ac:dyDescent="0.35">
      <c r="I363" s="199" t="s">
        <v>570</v>
      </c>
      <c r="J363" s="2" t="str">
        <f t="shared" si="15"/>
        <v>23.2.1</v>
      </c>
      <c r="K363" s="204"/>
    </row>
    <row r="364" spans="9:11" s="2" customFormat="1" x14ac:dyDescent="0.35">
      <c r="I364" s="199" t="s">
        <v>570</v>
      </c>
      <c r="J364" s="2" t="str">
        <f t="shared" si="15"/>
        <v>23.2.1</v>
      </c>
      <c r="K364" s="204"/>
    </row>
    <row r="365" spans="9:11" s="2" customFormat="1" x14ac:dyDescent="0.35">
      <c r="I365" s="199" t="s">
        <v>570</v>
      </c>
      <c r="J365" s="2" t="str">
        <f t="shared" si="15"/>
        <v>23.2.1</v>
      </c>
      <c r="K365" s="204"/>
    </row>
    <row r="366" spans="9:11" s="2" customFormat="1" x14ac:dyDescent="0.35">
      <c r="I366" s="199" t="s">
        <v>571</v>
      </c>
      <c r="J366" s="2" t="str">
        <f t="shared" si="15"/>
        <v>23.2.2</v>
      </c>
      <c r="K366" s="204"/>
    </row>
    <row r="367" spans="9:11" s="2" customFormat="1" x14ac:dyDescent="0.35">
      <c r="I367" s="199" t="s">
        <v>571</v>
      </c>
      <c r="J367" s="2" t="str">
        <f t="shared" si="15"/>
        <v>23.2.2</v>
      </c>
      <c r="K367" s="204"/>
    </row>
    <row r="368" spans="9:11" s="2" customFormat="1" x14ac:dyDescent="0.35">
      <c r="I368" s="199" t="s">
        <v>571</v>
      </c>
      <c r="J368" s="2" t="str">
        <f t="shared" si="15"/>
        <v>23.2.2</v>
      </c>
      <c r="K368" s="204"/>
    </row>
    <row r="369" spans="1:11" s="2" customFormat="1" x14ac:dyDescent="0.35">
      <c r="I369" s="199" t="s">
        <v>571</v>
      </c>
      <c r="J369" s="2" t="str">
        <f t="shared" si="15"/>
        <v>23.2.2</v>
      </c>
      <c r="K369" s="204"/>
    </row>
    <row r="370" spans="1:11" s="2" customFormat="1" x14ac:dyDescent="0.35">
      <c r="I370" s="199" t="s">
        <v>572</v>
      </c>
      <c r="J370" s="2" t="str">
        <f t="shared" si="15"/>
        <v>23.2.3</v>
      </c>
      <c r="K370" s="204"/>
    </row>
    <row r="371" spans="1:11" s="2" customFormat="1" x14ac:dyDescent="0.35">
      <c r="I371" s="199" t="s">
        <v>572</v>
      </c>
      <c r="J371" s="2" t="str">
        <f t="shared" si="15"/>
        <v>23.2.3</v>
      </c>
      <c r="K371" s="204"/>
    </row>
    <row r="372" spans="1:11" s="2" customFormat="1" x14ac:dyDescent="0.35">
      <c r="I372" s="199" t="s">
        <v>572</v>
      </c>
      <c r="J372" s="2" t="str">
        <f t="shared" si="15"/>
        <v>23.2.3</v>
      </c>
      <c r="K372" s="204"/>
    </row>
    <row r="373" spans="1:11" s="2" customFormat="1" x14ac:dyDescent="0.35">
      <c r="I373" s="199" t="s">
        <v>572</v>
      </c>
      <c r="J373" s="2" t="str">
        <f t="shared" si="15"/>
        <v>23.2.3</v>
      </c>
      <c r="K373" s="204"/>
    </row>
    <row r="374" spans="1:11" s="2" customFormat="1" x14ac:dyDescent="0.35">
      <c r="I374" s="199" t="s">
        <v>573</v>
      </c>
      <c r="J374" s="2" t="str">
        <f t="shared" si="15"/>
        <v>23.2.4</v>
      </c>
      <c r="K374" s="204"/>
    </row>
    <row r="375" spans="1:11" s="2" customFormat="1" x14ac:dyDescent="0.35">
      <c r="I375" s="199" t="s">
        <v>573</v>
      </c>
      <c r="J375" s="2" t="str">
        <f t="shared" si="15"/>
        <v>23.2.4</v>
      </c>
      <c r="K375" s="204"/>
    </row>
    <row r="376" spans="1:11" s="2" customFormat="1" x14ac:dyDescent="0.35">
      <c r="I376" s="199" t="s">
        <v>573</v>
      </c>
      <c r="J376" s="2" t="str">
        <f t="shared" si="15"/>
        <v>23.2.4</v>
      </c>
      <c r="K376" s="204"/>
    </row>
    <row r="377" spans="1:11" s="2" customFormat="1" x14ac:dyDescent="0.35">
      <c r="I377" s="199" t="s">
        <v>573</v>
      </c>
      <c r="J377" s="2" t="str">
        <f t="shared" si="15"/>
        <v>23.2.4</v>
      </c>
      <c r="K377" s="204"/>
    </row>
    <row r="378" spans="1:11" s="2" customFormat="1" x14ac:dyDescent="0.35">
      <c r="I378" s="199" t="s">
        <v>574</v>
      </c>
      <c r="J378" s="2" t="str">
        <f t="shared" si="15"/>
        <v>23.3.1</v>
      </c>
      <c r="K378" s="204"/>
    </row>
    <row r="379" spans="1:11" s="2" customFormat="1" x14ac:dyDescent="0.35">
      <c r="I379" s="199" t="s">
        <v>575</v>
      </c>
      <c r="J379" s="2" t="str">
        <f t="shared" si="15"/>
        <v>23.3.2</v>
      </c>
      <c r="K379" s="204"/>
    </row>
    <row r="380" spans="1:11" s="2" customFormat="1" x14ac:dyDescent="0.35">
      <c r="K380" s="204"/>
    </row>
    <row r="381" spans="1:11" s="2" customFormat="1" x14ac:dyDescent="0.35">
      <c r="K381" s="204"/>
    </row>
    <row r="382" spans="1:11" s="2" customFormat="1" x14ac:dyDescent="0.35">
      <c r="A382" s="22"/>
      <c r="B382" s="22"/>
      <c r="C382" s="23"/>
      <c r="D382" s="23"/>
      <c r="E382" s="23"/>
      <c r="K382" s="204"/>
    </row>
    <row r="383" spans="1:11" x14ac:dyDescent="0.35">
      <c r="A383" s="22" t="s">
        <v>820</v>
      </c>
      <c r="B383" s="20" t="s">
        <v>371</v>
      </c>
      <c r="C383" s="191" t="s">
        <v>719</v>
      </c>
      <c r="D383" s="23"/>
      <c r="E383" s="23"/>
    </row>
    <row r="384" spans="1:11" x14ac:dyDescent="0.35">
      <c r="A384" s="22" t="s">
        <v>820</v>
      </c>
      <c r="B384" s="20" t="s">
        <v>372</v>
      </c>
      <c r="C384" s="191" t="s">
        <v>719</v>
      </c>
      <c r="D384" s="23"/>
      <c r="E384" s="23"/>
    </row>
    <row r="385" spans="1:5" x14ac:dyDescent="0.35">
      <c r="A385" s="22" t="s">
        <v>820</v>
      </c>
      <c r="B385" s="20" t="s">
        <v>373</v>
      </c>
      <c r="C385" s="191" t="s">
        <v>719</v>
      </c>
      <c r="D385" s="23"/>
      <c r="E385" s="23"/>
    </row>
    <row r="386" spans="1:5" x14ac:dyDescent="0.35">
      <c r="A386" s="22" t="s">
        <v>820</v>
      </c>
      <c r="B386" s="20" t="s">
        <v>374</v>
      </c>
      <c r="C386" s="191" t="s">
        <v>719</v>
      </c>
      <c r="D386" s="23"/>
      <c r="E386" s="23"/>
    </row>
    <row r="387" spans="1:5" x14ac:dyDescent="0.35">
      <c r="A387" s="22" t="s">
        <v>820</v>
      </c>
      <c r="B387" s="20" t="s">
        <v>375</v>
      </c>
      <c r="C387" s="191" t="s">
        <v>719</v>
      </c>
      <c r="D387" s="23"/>
      <c r="E387" s="23"/>
    </row>
    <row r="388" spans="1:5" x14ac:dyDescent="0.35">
      <c r="A388" s="22" t="s">
        <v>820</v>
      </c>
      <c r="B388" s="20" t="s">
        <v>376</v>
      </c>
      <c r="C388" s="191" t="s">
        <v>719</v>
      </c>
      <c r="D388" s="23"/>
      <c r="E388" s="23"/>
    </row>
    <row r="389" spans="1:5" x14ac:dyDescent="0.35">
      <c r="A389" s="22" t="s">
        <v>820</v>
      </c>
      <c r="B389" s="20" t="s">
        <v>377</v>
      </c>
      <c r="C389" s="191" t="s">
        <v>719</v>
      </c>
      <c r="D389" s="23"/>
      <c r="E389" s="23"/>
    </row>
    <row r="390" spans="1:5" x14ac:dyDescent="0.35">
      <c r="A390" s="22" t="s">
        <v>820</v>
      </c>
      <c r="B390" s="20" t="s">
        <v>378</v>
      </c>
      <c r="C390" s="191" t="s">
        <v>719</v>
      </c>
      <c r="D390" s="23"/>
      <c r="E390" s="23"/>
    </row>
    <row r="391" spans="1:5" x14ac:dyDescent="0.35">
      <c r="A391" s="22" t="s">
        <v>820</v>
      </c>
      <c r="B391" s="20" t="s">
        <v>379</v>
      </c>
      <c r="C391" s="191" t="s">
        <v>719</v>
      </c>
      <c r="D391" s="23"/>
      <c r="E391" s="23"/>
    </row>
    <row r="392" spans="1:5" x14ac:dyDescent="0.35">
      <c r="A392" s="22" t="s">
        <v>820</v>
      </c>
      <c r="B392" s="20" t="s">
        <v>380</v>
      </c>
      <c r="C392" s="191" t="s">
        <v>719</v>
      </c>
      <c r="D392" s="23"/>
      <c r="E392" s="23"/>
    </row>
    <row r="393" spans="1:5" x14ac:dyDescent="0.35">
      <c r="A393" s="22" t="s">
        <v>820</v>
      </c>
      <c r="B393" s="20" t="s">
        <v>381</v>
      </c>
      <c r="C393" s="191" t="s">
        <v>719</v>
      </c>
      <c r="D393" s="23"/>
      <c r="E393" s="23"/>
    </row>
    <row r="394" spans="1:5" x14ac:dyDescent="0.35">
      <c r="A394" s="22" t="s">
        <v>820</v>
      </c>
      <c r="B394" s="21" t="s">
        <v>382</v>
      </c>
      <c r="C394" s="191" t="s">
        <v>719</v>
      </c>
      <c r="D394" s="23"/>
      <c r="E394" s="23"/>
    </row>
    <row r="395" spans="1:5" x14ac:dyDescent="0.35">
      <c r="A395" s="22" t="s">
        <v>820</v>
      </c>
      <c r="B395" s="22" t="s">
        <v>383</v>
      </c>
      <c r="C395" s="191" t="s">
        <v>719</v>
      </c>
      <c r="D395" s="23"/>
      <c r="E395" s="23"/>
    </row>
    <row r="396" spans="1:5" x14ac:dyDescent="0.35">
      <c r="A396" s="22" t="s">
        <v>820</v>
      </c>
      <c r="B396" s="22" t="s">
        <v>384</v>
      </c>
      <c r="C396" s="191" t="s">
        <v>719</v>
      </c>
      <c r="D396" s="6"/>
      <c r="E396" s="6"/>
    </row>
    <row r="397" spans="1:5" x14ac:dyDescent="0.35">
      <c r="A397" s="22" t="s">
        <v>820</v>
      </c>
      <c r="B397" s="22" t="s">
        <v>385</v>
      </c>
      <c r="C397" s="191" t="s">
        <v>719</v>
      </c>
      <c r="D397" s="6"/>
      <c r="E397" s="6"/>
    </row>
    <row r="398" spans="1:5" x14ac:dyDescent="0.35">
      <c r="A398" s="22" t="s">
        <v>820</v>
      </c>
      <c r="B398" s="21" t="s">
        <v>386</v>
      </c>
      <c r="C398" s="191" t="s">
        <v>719</v>
      </c>
      <c r="D398" s="6"/>
      <c r="E398" s="6"/>
    </row>
    <row r="399" spans="1:5" x14ac:dyDescent="0.35">
      <c r="A399" s="22" t="s">
        <v>820</v>
      </c>
      <c r="B399" s="21" t="s">
        <v>387</v>
      </c>
      <c r="C399" s="191" t="s">
        <v>719</v>
      </c>
      <c r="D399" s="6"/>
      <c r="E399" s="6"/>
    </row>
    <row r="400" spans="1:5" x14ac:dyDescent="0.35">
      <c r="A400" s="22" t="s">
        <v>820</v>
      </c>
      <c r="B400" s="23" t="s">
        <v>388</v>
      </c>
      <c r="C400" s="191" t="s">
        <v>719</v>
      </c>
      <c r="D400" s="6"/>
      <c r="E400" s="6"/>
    </row>
    <row r="401" spans="1:5" x14ac:dyDescent="0.35">
      <c r="A401" s="22" t="s">
        <v>820</v>
      </c>
      <c r="B401" s="21" t="s">
        <v>389</v>
      </c>
      <c r="C401" s="191" t="s">
        <v>719</v>
      </c>
      <c r="D401" s="6"/>
      <c r="E401" s="6"/>
    </row>
    <row r="402" spans="1:5" x14ac:dyDescent="0.35">
      <c r="A402" s="22" t="s">
        <v>820</v>
      </c>
      <c r="B402" s="95" t="s">
        <v>390</v>
      </c>
      <c r="C402" s="191" t="s">
        <v>719</v>
      </c>
      <c r="D402" s="6"/>
      <c r="E402" s="6"/>
    </row>
    <row r="403" spans="1:5" x14ac:dyDescent="0.35">
      <c r="A403" s="22" t="s">
        <v>820</v>
      </c>
      <c r="B403" s="22" t="s">
        <v>391</v>
      </c>
      <c r="C403" s="191" t="s">
        <v>719</v>
      </c>
      <c r="D403" s="6"/>
      <c r="E403" s="6"/>
    </row>
    <row r="404" spans="1:5" x14ac:dyDescent="0.35">
      <c r="A404" s="22" t="s">
        <v>820</v>
      </c>
      <c r="B404" s="21" t="s">
        <v>392</v>
      </c>
      <c r="C404" s="191" t="s">
        <v>719</v>
      </c>
      <c r="D404" s="6"/>
      <c r="E404" s="6"/>
    </row>
    <row r="405" spans="1:5" x14ac:dyDescent="0.35">
      <c r="A405" s="22" t="s">
        <v>820</v>
      </c>
      <c r="B405" s="21" t="s">
        <v>393</v>
      </c>
      <c r="C405" s="191" t="s">
        <v>719</v>
      </c>
      <c r="D405" s="6"/>
      <c r="E405" s="6"/>
    </row>
    <row r="406" spans="1:5" x14ac:dyDescent="0.35">
      <c r="A406" s="22" t="s">
        <v>820</v>
      </c>
      <c r="B406" s="24" t="s">
        <v>394</v>
      </c>
      <c r="C406" s="191" t="s">
        <v>719</v>
      </c>
      <c r="D406" s="6"/>
      <c r="E406" s="6"/>
    </row>
    <row r="407" spans="1:5" x14ac:dyDescent="0.35">
      <c r="A407" s="22" t="s">
        <v>820</v>
      </c>
      <c r="B407" s="21" t="s">
        <v>395</v>
      </c>
      <c r="C407" s="191" t="s">
        <v>719</v>
      </c>
      <c r="D407" s="6"/>
      <c r="E407" s="6"/>
    </row>
    <row r="408" spans="1:5" x14ac:dyDescent="0.35">
      <c r="A408" s="22" t="s">
        <v>820</v>
      </c>
      <c r="B408" s="24" t="s">
        <v>396</v>
      </c>
      <c r="C408" s="191" t="s">
        <v>719</v>
      </c>
      <c r="D408" s="6"/>
      <c r="E408" s="6"/>
    </row>
    <row r="409" spans="1:5" x14ac:dyDescent="0.35">
      <c r="A409" s="22" t="s">
        <v>820</v>
      </c>
      <c r="B409" s="23" t="s">
        <v>397</v>
      </c>
      <c r="C409" s="191" t="s">
        <v>719</v>
      </c>
      <c r="D409" s="6"/>
      <c r="E409" s="6"/>
    </row>
    <row r="410" spans="1:5" x14ac:dyDescent="0.35">
      <c r="A410" s="22" t="s">
        <v>820</v>
      </c>
      <c r="B410" s="24" t="s">
        <v>398</v>
      </c>
      <c r="C410" s="191" t="s">
        <v>719</v>
      </c>
      <c r="D410" s="6"/>
      <c r="E410" s="6"/>
    </row>
    <row r="411" spans="1:5" x14ac:dyDescent="0.35">
      <c r="A411" s="22" t="s">
        <v>820</v>
      </c>
      <c r="B411" s="21" t="s">
        <v>399</v>
      </c>
      <c r="C411" s="191" t="s">
        <v>719</v>
      </c>
      <c r="D411" s="6"/>
      <c r="E411" s="6"/>
    </row>
    <row r="412" spans="1:5" x14ac:dyDescent="0.35">
      <c r="A412" s="22" t="s">
        <v>820</v>
      </c>
      <c r="B412" s="24" t="s">
        <v>400</v>
      </c>
      <c r="C412" s="191" t="s">
        <v>719</v>
      </c>
      <c r="D412" s="6"/>
      <c r="E412" s="6"/>
    </row>
    <row r="413" spans="1:5" x14ac:dyDescent="0.35">
      <c r="A413" s="22" t="s">
        <v>820</v>
      </c>
      <c r="B413" s="21" t="s">
        <v>401</v>
      </c>
      <c r="C413" s="191" t="s">
        <v>719</v>
      </c>
      <c r="D413" s="6"/>
      <c r="E413" s="6"/>
    </row>
    <row r="414" spans="1:5" x14ac:dyDescent="0.35">
      <c r="A414" s="22" t="s">
        <v>820</v>
      </c>
      <c r="B414" s="24" t="s">
        <v>402</v>
      </c>
      <c r="C414" s="191" t="s">
        <v>719</v>
      </c>
      <c r="D414" s="6"/>
      <c r="E414" s="6"/>
    </row>
    <row r="415" spans="1:5" x14ac:dyDescent="0.35">
      <c r="A415" s="22" t="s">
        <v>820</v>
      </c>
      <c r="B415" s="21" t="s">
        <v>403</v>
      </c>
      <c r="C415" s="191" t="s">
        <v>719</v>
      </c>
      <c r="D415" s="6"/>
      <c r="E415" s="6"/>
    </row>
    <row r="416" spans="1:5" x14ac:dyDescent="0.35">
      <c r="A416" s="22" t="s">
        <v>820</v>
      </c>
      <c r="B416" s="24" t="s">
        <v>404</v>
      </c>
      <c r="C416" s="191" t="s">
        <v>719</v>
      </c>
      <c r="D416" s="6"/>
      <c r="E416" s="6"/>
    </row>
    <row r="417" spans="1:5" x14ac:dyDescent="0.35">
      <c r="A417" s="22" t="s">
        <v>820</v>
      </c>
      <c r="B417" s="21" t="s">
        <v>405</v>
      </c>
      <c r="C417" s="191" t="s">
        <v>719</v>
      </c>
      <c r="D417" s="6"/>
      <c r="E417" s="6"/>
    </row>
    <row r="418" spans="1:5" x14ac:dyDescent="0.35">
      <c r="A418" s="22" t="s">
        <v>820</v>
      </c>
      <c r="B418" s="21" t="s">
        <v>406</v>
      </c>
      <c r="C418" s="191" t="s">
        <v>719</v>
      </c>
      <c r="D418" s="6"/>
      <c r="E418" s="6"/>
    </row>
    <row r="419" spans="1:5" x14ac:dyDescent="0.35">
      <c r="A419" s="22" t="s">
        <v>820</v>
      </c>
      <c r="B419" s="24" t="s">
        <v>407</v>
      </c>
      <c r="C419" s="191" t="s">
        <v>719</v>
      </c>
      <c r="D419" s="6"/>
      <c r="E419" s="6"/>
    </row>
    <row r="420" spans="1:5" x14ac:dyDescent="0.35">
      <c r="A420" s="22" t="s">
        <v>820</v>
      </c>
      <c r="B420" s="22" t="s">
        <v>408</v>
      </c>
      <c r="C420" s="191" t="s">
        <v>719</v>
      </c>
      <c r="D420" s="6"/>
      <c r="E420" s="6"/>
    </row>
    <row r="421" spans="1:5" x14ac:dyDescent="0.35">
      <c r="A421" s="22" t="s">
        <v>820</v>
      </c>
      <c r="B421" s="21" t="s">
        <v>409</v>
      </c>
      <c r="C421" s="191" t="s">
        <v>719</v>
      </c>
      <c r="D421" s="6"/>
      <c r="E421" s="6"/>
    </row>
    <row r="422" spans="1:5" x14ac:dyDescent="0.35">
      <c r="A422" s="22" t="s">
        <v>820</v>
      </c>
      <c r="B422" s="21" t="s">
        <v>410</v>
      </c>
      <c r="C422" s="191" t="s">
        <v>719</v>
      </c>
      <c r="D422" s="6"/>
      <c r="E422" s="6"/>
    </row>
    <row r="423" spans="1:5" x14ac:dyDescent="0.35">
      <c r="A423" s="22" t="s">
        <v>820</v>
      </c>
      <c r="B423" s="22" t="s">
        <v>411</v>
      </c>
      <c r="C423" s="191" t="s">
        <v>719</v>
      </c>
      <c r="D423" s="6"/>
      <c r="E423" s="6"/>
    </row>
    <row r="424" spans="1:5" x14ac:dyDescent="0.35">
      <c r="A424" s="22" t="s">
        <v>820</v>
      </c>
      <c r="B424" s="23" t="s">
        <v>412</v>
      </c>
      <c r="C424" s="191" t="s">
        <v>719</v>
      </c>
      <c r="D424" s="6"/>
      <c r="E424" s="6"/>
    </row>
    <row r="425" spans="1:5" x14ac:dyDescent="0.35">
      <c r="A425" s="22" t="s">
        <v>820</v>
      </c>
      <c r="B425" s="20" t="s">
        <v>413</v>
      </c>
      <c r="C425" s="191" t="s">
        <v>719</v>
      </c>
      <c r="D425" s="6"/>
      <c r="E425" s="6"/>
    </row>
    <row r="426" spans="1:5" x14ac:dyDescent="0.35">
      <c r="A426" s="22" t="s">
        <v>820</v>
      </c>
      <c r="B426" s="20" t="s">
        <v>414</v>
      </c>
      <c r="C426" s="191" t="s">
        <v>719</v>
      </c>
      <c r="D426" s="6"/>
      <c r="E426" s="6"/>
    </row>
    <row r="427" spans="1:5" x14ac:dyDescent="0.35">
      <c r="A427" s="22" t="s">
        <v>820</v>
      </c>
      <c r="B427" s="20" t="s">
        <v>415</v>
      </c>
      <c r="C427" s="155" t="s">
        <v>742</v>
      </c>
      <c r="D427" s="6"/>
      <c r="E427" s="6"/>
    </row>
    <row r="428" spans="1:5" x14ac:dyDescent="0.35">
      <c r="A428" s="22" t="s">
        <v>820</v>
      </c>
      <c r="B428" s="20" t="s">
        <v>416</v>
      </c>
      <c r="C428" s="155" t="s">
        <v>742</v>
      </c>
      <c r="D428" s="6"/>
      <c r="E428" s="6"/>
    </row>
    <row r="429" spans="1:5" x14ac:dyDescent="0.35">
      <c r="A429" s="22" t="s">
        <v>820</v>
      </c>
      <c r="B429" s="20" t="s">
        <v>417</v>
      </c>
      <c r="C429" s="155" t="s">
        <v>742</v>
      </c>
      <c r="D429" s="6"/>
      <c r="E429" s="6"/>
    </row>
    <row r="430" spans="1:5" x14ac:dyDescent="0.35">
      <c r="A430" s="22" t="s">
        <v>820</v>
      </c>
      <c r="B430" s="21" t="s">
        <v>418</v>
      </c>
      <c r="C430" s="192" t="s">
        <v>720</v>
      </c>
      <c r="D430" s="6"/>
      <c r="E430" s="6"/>
    </row>
    <row r="431" spans="1:5" x14ac:dyDescent="0.35">
      <c r="A431" s="22" t="s">
        <v>820</v>
      </c>
      <c r="B431" s="21" t="s">
        <v>419</v>
      </c>
      <c r="C431" s="192" t="s">
        <v>720</v>
      </c>
      <c r="D431" s="6"/>
      <c r="E431" s="6"/>
    </row>
    <row r="432" spans="1:5" x14ac:dyDescent="0.35">
      <c r="A432" s="22" t="s">
        <v>820</v>
      </c>
      <c r="B432" s="21" t="s">
        <v>420</v>
      </c>
      <c r="C432" s="192" t="s">
        <v>720</v>
      </c>
      <c r="D432" s="6"/>
      <c r="E432" s="6"/>
    </row>
    <row r="433" spans="1:5" x14ac:dyDescent="0.35">
      <c r="A433" s="22" t="s">
        <v>820</v>
      </c>
      <c r="B433" s="20" t="s">
        <v>421</v>
      </c>
      <c r="C433" s="192" t="s">
        <v>720</v>
      </c>
      <c r="D433" s="6"/>
      <c r="E433" s="6"/>
    </row>
    <row r="434" spans="1:5" x14ac:dyDescent="0.35">
      <c r="A434" s="22" t="s">
        <v>820</v>
      </c>
      <c r="B434" s="22" t="s">
        <v>422</v>
      </c>
      <c r="C434" s="191" t="s">
        <v>719</v>
      </c>
      <c r="D434" s="6"/>
      <c r="E434" s="6"/>
    </row>
    <row r="435" spans="1:5" x14ac:dyDescent="0.35">
      <c r="A435" s="22" t="s">
        <v>820</v>
      </c>
      <c r="B435" s="23" t="s">
        <v>423</v>
      </c>
      <c r="C435" s="20" t="s">
        <v>759</v>
      </c>
      <c r="D435" s="6"/>
      <c r="E435" s="6"/>
    </row>
    <row r="436" spans="1:5" x14ac:dyDescent="0.35">
      <c r="A436" s="22" t="s">
        <v>820</v>
      </c>
      <c r="B436" s="23" t="s">
        <v>424</v>
      </c>
      <c r="C436" s="20" t="s">
        <v>759</v>
      </c>
      <c r="D436" s="6"/>
      <c r="E436" s="6"/>
    </row>
    <row r="437" spans="1:5" x14ac:dyDescent="0.35">
      <c r="A437" s="22" t="s">
        <v>820</v>
      </c>
      <c r="B437" s="23" t="s">
        <v>425</v>
      </c>
      <c r="C437" s="20" t="s">
        <v>759</v>
      </c>
      <c r="D437" s="6"/>
      <c r="E437" s="6"/>
    </row>
    <row r="438" spans="1:5" x14ac:dyDescent="0.35">
      <c r="A438" s="22" t="s">
        <v>820</v>
      </c>
      <c r="B438" s="23" t="s">
        <v>426</v>
      </c>
      <c r="C438" s="20" t="s">
        <v>759</v>
      </c>
      <c r="D438" s="6"/>
      <c r="E438" s="6"/>
    </row>
    <row r="439" spans="1:5" x14ac:dyDescent="0.35">
      <c r="A439" s="22" t="s">
        <v>820</v>
      </c>
      <c r="B439" s="23" t="s">
        <v>427</v>
      </c>
      <c r="C439" s="20" t="s">
        <v>759</v>
      </c>
      <c r="D439" s="6"/>
      <c r="E439" s="6"/>
    </row>
    <row r="440" spans="1:5" x14ac:dyDescent="0.35">
      <c r="A440" s="22" t="s">
        <v>820</v>
      </c>
      <c r="B440" s="23" t="s">
        <v>428</v>
      </c>
      <c r="C440" s="20" t="s">
        <v>759</v>
      </c>
      <c r="D440" s="6"/>
      <c r="E440" s="6"/>
    </row>
    <row r="441" spans="1:5" x14ac:dyDescent="0.35">
      <c r="A441" s="22" t="s">
        <v>820</v>
      </c>
      <c r="B441" s="21" t="s">
        <v>429</v>
      </c>
      <c r="C441" s="191" t="s">
        <v>719</v>
      </c>
      <c r="D441" s="6"/>
      <c r="E441" s="6"/>
    </row>
    <row r="442" spans="1:5" x14ac:dyDescent="0.35">
      <c r="A442" s="22" t="s">
        <v>820</v>
      </c>
      <c r="B442" s="21" t="s">
        <v>430</v>
      </c>
      <c r="C442" s="191" t="s">
        <v>719</v>
      </c>
      <c r="D442" s="6"/>
      <c r="E442" s="6"/>
    </row>
    <row r="443" spans="1:5" x14ac:dyDescent="0.35">
      <c r="A443" s="22" t="s">
        <v>820</v>
      </c>
      <c r="B443" s="21" t="s">
        <v>431</v>
      </c>
      <c r="C443" s="191" t="s">
        <v>719</v>
      </c>
      <c r="D443" s="6"/>
      <c r="E443" s="6"/>
    </row>
    <row r="444" spans="1:5" x14ac:dyDescent="0.35">
      <c r="A444" s="22" t="s">
        <v>820</v>
      </c>
      <c r="B444" s="21" t="s">
        <v>432</v>
      </c>
      <c r="C444" s="191" t="s">
        <v>719</v>
      </c>
      <c r="D444" s="6"/>
      <c r="E444" s="6"/>
    </row>
    <row r="445" spans="1:5" x14ac:dyDescent="0.35">
      <c r="A445" s="22" t="s">
        <v>820</v>
      </c>
      <c r="B445" s="21" t="s">
        <v>433</v>
      </c>
      <c r="C445" s="191" t="s">
        <v>719</v>
      </c>
      <c r="D445" s="6"/>
      <c r="E445" s="6"/>
    </row>
    <row r="446" spans="1:5" x14ac:dyDescent="0.35">
      <c r="A446" s="22" t="s">
        <v>820</v>
      </c>
      <c r="B446" s="23" t="s">
        <v>434</v>
      </c>
      <c r="C446" s="155" t="s">
        <v>742</v>
      </c>
      <c r="D446" s="6"/>
      <c r="E446" s="6"/>
    </row>
    <row r="447" spans="1:5" x14ac:dyDescent="0.35">
      <c r="A447" s="22" t="s">
        <v>820</v>
      </c>
      <c r="B447" s="23" t="s">
        <v>435</v>
      </c>
      <c r="C447" s="155" t="s">
        <v>742</v>
      </c>
      <c r="D447" s="6"/>
      <c r="E447" s="6"/>
    </row>
    <row r="448" spans="1:5" x14ac:dyDescent="0.35">
      <c r="A448" s="22" t="s">
        <v>820</v>
      </c>
      <c r="B448" s="23" t="s">
        <v>436</v>
      </c>
      <c r="C448" s="155" t="s">
        <v>742</v>
      </c>
      <c r="D448" s="6"/>
      <c r="E448" s="6"/>
    </row>
    <row r="449" spans="1:5" x14ac:dyDescent="0.35">
      <c r="A449" s="22" t="s">
        <v>820</v>
      </c>
      <c r="B449" s="23" t="s">
        <v>437</v>
      </c>
      <c r="C449" s="155" t="s">
        <v>742</v>
      </c>
      <c r="D449" s="6"/>
      <c r="E449" s="6"/>
    </row>
    <row r="450" spans="1:5" x14ac:dyDescent="0.35">
      <c r="A450" s="22" t="s">
        <v>820</v>
      </c>
      <c r="B450" s="20" t="s">
        <v>438</v>
      </c>
      <c r="C450" s="192" t="s">
        <v>720</v>
      </c>
      <c r="D450" s="6"/>
      <c r="E450" s="6"/>
    </row>
    <row r="451" spans="1:5" x14ac:dyDescent="0.35">
      <c r="A451" s="22" t="s">
        <v>820</v>
      </c>
      <c r="B451" s="20" t="s">
        <v>439</v>
      </c>
      <c r="C451" s="192" t="s">
        <v>720</v>
      </c>
      <c r="D451" s="6"/>
      <c r="E451" s="6"/>
    </row>
    <row r="452" spans="1:5" x14ac:dyDescent="0.35">
      <c r="A452" s="22" t="s">
        <v>820</v>
      </c>
      <c r="B452" s="20" t="s">
        <v>440</v>
      </c>
      <c r="C452" s="192" t="s">
        <v>720</v>
      </c>
      <c r="D452" s="6"/>
      <c r="E452" s="6"/>
    </row>
    <row r="453" spans="1:5" x14ac:dyDescent="0.35">
      <c r="A453" s="22" t="s">
        <v>820</v>
      </c>
      <c r="B453" s="20" t="s">
        <v>441</v>
      </c>
      <c r="C453" s="192" t="s">
        <v>720</v>
      </c>
      <c r="D453" s="6"/>
      <c r="E453" s="6"/>
    </row>
    <row r="454" spans="1:5" x14ac:dyDescent="0.35">
      <c r="A454" s="22" t="s">
        <v>820</v>
      </c>
      <c r="B454" s="20" t="s">
        <v>442</v>
      </c>
      <c r="C454" s="192" t="s">
        <v>720</v>
      </c>
      <c r="D454" s="6"/>
      <c r="E454" s="6"/>
    </row>
    <row r="455" spans="1:5" x14ac:dyDescent="0.35">
      <c r="A455" s="22" t="s">
        <v>820</v>
      </c>
      <c r="B455" s="20" t="s">
        <v>443</v>
      </c>
      <c r="C455" s="192" t="s">
        <v>720</v>
      </c>
      <c r="D455" s="6"/>
      <c r="E455" s="6"/>
    </row>
    <row r="456" spans="1:5" x14ac:dyDescent="0.35">
      <c r="A456" s="22" t="s">
        <v>820</v>
      </c>
      <c r="B456" s="20" t="s">
        <v>444</v>
      </c>
      <c r="C456" s="192" t="s">
        <v>720</v>
      </c>
      <c r="D456" s="6"/>
      <c r="E456" s="6"/>
    </row>
    <row r="457" spans="1:5" x14ac:dyDescent="0.35">
      <c r="A457" s="22" t="s">
        <v>820</v>
      </c>
      <c r="B457" s="21" t="s">
        <v>445</v>
      </c>
      <c r="C457" s="192" t="s">
        <v>720</v>
      </c>
      <c r="D457" s="6"/>
      <c r="E457" s="6"/>
    </row>
    <row r="458" spans="1:5" x14ac:dyDescent="0.35">
      <c r="A458" s="22" t="s">
        <v>820</v>
      </c>
      <c r="B458" s="21" t="s">
        <v>446</v>
      </c>
      <c r="C458" s="192" t="s">
        <v>720</v>
      </c>
      <c r="D458" s="6"/>
      <c r="E458" s="6"/>
    </row>
    <row r="459" spans="1:5" x14ac:dyDescent="0.35">
      <c r="A459" s="22" t="s">
        <v>820</v>
      </c>
      <c r="B459" s="23" t="s">
        <v>447</v>
      </c>
      <c r="C459" s="192" t="s">
        <v>720</v>
      </c>
      <c r="D459" s="6"/>
      <c r="E459" s="6"/>
    </row>
    <row r="460" spans="1:5" x14ac:dyDescent="0.35">
      <c r="A460" s="22" t="s">
        <v>820</v>
      </c>
      <c r="B460" s="23" t="s">
        <v>448</v>
      </c>
      <c r="C460" s="192" t="s">
        <v>720</v>
      </c>
      <c r="D460" s="6"/>
      <c r="E460" s="6"/>
    </row>
    <row r="461" spans="1:5" x14ac:dyDescent="0.35">
      <c r="A461" s="22" t="s">
        <v>820</v>
      </c>
      <c r="B461" s="20" t="s">
        <v>449</v>
      </c>
      <c r="C461" s="192" t="s">
        <v>720</v>
      </c>
      <c r="D461" s="6"/>
      <c r="E461" s="6"/>
    </row>
    <row r="462" spans="1:5" x14ac:dyDescent="0.35">
      <c r="A462" s="22" t="s">
        <v>820</v>
      </c>
      <c r="B462" s="20" t="s">
        <v>450</v>
      </c>
      <c r="C462" s="192" t="s">
        <v>720</v>
      </c>
      <c r="D462" s="6"/>
      <c r="E462" s="6"/>
    </row>
    <row r="463" spans="1:5" x14ac:dyDescent="0.35">
      <c r="A463" s="22" t="s">
        <v>820</v>
      </c>
      <c r="B463" s="23" t="s">
        <v>451</v>
      </c>
      <c r="C463" s="192" t="s">
        <v>720</v>
      </c>
      <c r="D463" s="6"/>
      <c r="E463" s="6"/>
    </row>
    <row r="464" spans="1:5" x14ac:dyDescent="0.35">
      <c r="A464" s="22" t="s">
        <v>820</v>
      </c>
      <c r="B464" s="23" t="s">
        <v>452</v>
      </c>
      <c r="C464" s="192" t="s">
        <v>720</v>
      </c>
      <c r="D464" s="6"/>
      <c r="E464" s="6"/>
    </row>
    <row r="465" spans="1:5" x14ac:dyDescent="0.35">
      <c r="A465" s="22" t="s">
        <v>820</v>
      </c>
      <c r="B465" s="23" t="s">
        <v>453</v>
      </c>
      <c r="C465" s="192" t="s">
        <v>720</v>
      </c>
      <c r="D465" s="6"/>
      <c r="E465" s="6"/>
    </row>
    <row r="466" spans="1:5" x14ac:dyDescent="0.35">
      <c r="A466" s="22" t="s">
        <v>820</v>
      </c>
      <c r="B466" s="23" t="s">
        <v>454</v>
      </c>
      <c r="C466" s="192" t="s">
        <v>720</v>
      </c>
      <c r="D466" s="6"/>
      <c r="E466" s="6"/>
    </row>
    <row r="467" spans="1:5" x14ac:dyDescent="0.35">
      <c r="A467" s="22" t="s">
        <v>820</v>
      </c>
      <c r="B467" s="23" t="s">
        <v>455</v>
      </c>
      <c r="C467" s="192" t="s">
        <v>720</v>
      </c>
      <c r="D467" s="6"/>
      <c r="E467" s="6"/>
    </row>
    <row r="468" spans="1:5" x14ac:dyDescent="0.35">
      <c r="A468" s="22" t="s">
        <v>820</v>
      </c>
      <c r="B468" s="23" t="s">
        <v>456</v>
      </c>
      <c r="C468" s="192" t="s">
        <v>720</v>
      </c>
      <c r="D468" s="6"/>
      <c r="E468" s="6"/>
    </row>
    <row r="469" spans="1:5" x14ac:dyDescent="0.35">
      <c r="A469" s="22" t="s">
        <v>820</v>
      </c>
      <c r="B469" s="23" t="s">
        <v>457</v>
      </c>
      <c r="C469" s="192" t="s">
        <v>720</v>
      </c>
      <c r="D469" s="6"/>
      <c r="E469" s="6"/>
    </row>
    <row r="470" spans="1:5" x14ac:dyDescent="0.35">
      <c r="A470" s="22" t="s">
        <v>820</v>
      </c>
      <c r="B470" s="20" t="s">
        <v>458</v>
      </c>
      <c r="C470" s="192" t="s">
        <v>720</v>
      </c>
      <c r="D470" s="6"/>
      <c r="E470" s="6"/>
    </row>
    <row r="471" spans="1:5" x14ac:dyDescent="0.35">
      <c r="A471" s="22" t="s">
        <v>820</v>
      </c>
      <c r="B471" s="23" t="s">
        <v>459</v>
      </c>
      <c r="C471" s="192" t="s">
        <v>720</v>
      </c>
      <c r="D471" s="6"/>
      <c r="E471" s="6"/>
    </row>
    <row r="472" spans="1:5" x14ac:dyDescent="0.35">
      <c r="A472" s="22" t="s">
        <v>820</v>
      </c>
      <c r="B472" s="23" t="s">
        <v>460</v>
      </c>
      <c r="C472" s="192" t="s">
        <v>720</v>
      </c>
      <c r="D472" s="6"/>
      <c r="E472" s="6"/>
    </row>
    <row r="473" spans="1:5" x14ac:dyDescent="0.35">
      <c r="A473" s="22" t="s">
        <v>820</v>
      </c>
      <c r="B473" s="23" t="s">
        <v>461</v>
      </c>
      <c r="C473" s="192" t="s">
        <v>720</v>
      </c>
      <c r="D473" s="6"/>
      <c r="E473" s="6"/>
    </row>
    <row r="474" spans="1:5" x14ac:dyDescent="0.35">
      <c r="A474" s="22" t="s">
        <v>820</v>
      </c>
      <c r="B474" s="23" t="s">
        <v>462</v>
      </c>
      <c r="C474" s="192" t="s">
        <v>720</v>
      </c>
      <c r="D474" s="6"/>
      <c r="E474" s="6"/>
    </row>
    <row r="475" spans="1:5" x14ac:dyDescent="0.35">
      <c r="A475" s="22" t="s">
        <v>820</v>
      </c>
      <c r="B475" s="23" t="s">
        <v>463</v>
      </c>
      <c r="C475" s="192" t="s">
        <v>720</v>
      </c>
      <c r="D475" s="6"/>
      <c r="E475" s="6"/>
    </row>
    <row r="476" spans="1:5" x14ac:dyDescent="0.35">
      <c r="A476" s="22" t="s">
        <v>820</v>
      </c>
      <c r="B476" s="20" t="s">
        <v>464</v>
      </c>
      <c r="C476" s="192" t="s">
        <v>720</v>
      </c>
      <c r="D476" s="6"/>
      <c r="E476" s="6"/>
    </row>
    <row r="477" spans="1:5" x14ac:dyDescent="0.35">
      <c r="A477" s="22" t="s">
        <v>820</v>
      </c>
      <c r="B477" s="21" t="s">
        <v>465</v>
      </c>
      <c r="C477" s="192" t="s">
        <v>720</v>
      </c>
      <c r="D477" s="6"/>
      <c r="E477" s="6"/>
    </row>
    <row r="478" spans="1:5" x14ac:dyDescent="0.35">
      <c r="A478" s="22" t="s">
        <v>820</v>
      </c>
      <c r="B478" s="21" t="s">
        <v>466</v>
      </c>
      <c r="C478" s="192" t="s">
        <v>720</v>
      </c>
      <c r="D478" s="6"/>
      <c r="E478" s="6"/>
    </row>
    <row r="479" spans="1:5" x14ac:dyDescent="0.35">
      <c r="A479" s="22" t="s">
        <v>820</v>
      </c>
      <c r="B479" s="22" t="s">
        <v>467</v>
      </c>
      <c r="C479" s="192" t="s">
        <v>720</v>
      </c>
      <c r="D479" s="6"/>
      <c r="E479" s="6"/>
    </row>
    <row r="480" spans="1:5" x14ac:dyDescent="0.35">
      <c r="A480" s="22" t="s">
        <v>820</v>
      </c>
      <c r="B480" s="23" t="s">
        <v>468</v>
      </c>
      <c r="C480" s="192" t="s">
        <v>720</v>
      </c>
      <c r="D480" s="6"/>
      <c r="E480" s="6"/>
    </row>
    <row r="481" spans="1:5" x14ac:dyDescent="0.35">
      <c r="A481" s="22" t="s">
        <v>820</v>
      </c>
      <c r="B481" s="20" t="s">
        <v>469</v>
      </c>
      <c r="C481" s="192" t="s">
        <v>720</v>
      </c>
      <c r="D481" s="6"/>
      <c r="E481" s="6"/>
    </row>
    <row r="482" spans="1:5" x14ac:dyDescent="0.35">
      <c r="A482" s="22" t="s">
        <v>820</v>
      </c>
      <c r="B482" s="20" t="s">
        <v>470</v>
      </c>
      <c r="C482" s="192" t="s">
        <v>720</v>
      </c>
      <c r="D482" s="6"/>
      <c r="E482" s="6"/>
    </row>
    <row r="483" spans="1:5" x14ac:dyDescent="0.35">
      <c r="A483" s="22" t="s">
        <v>820</v>
      </c>
      <c r="B483" s="23" t="s">
        <v>471</v>
      </c>
      <c r="C483" s="171" t="s">
        <v>766</v>
      </c>
      <c r="D483" s="6"/>
      <c r="E483" s="6"/>
    </row>
    <row r="484" spans="1:5" x14ac:dyDescent="0.35">
      <c r="A484" s="22" t="s">
        <v>820</v>
      </c>
      <c r="B484" s="23" t="s">
        <v>472</v>
      </c>
      <c r="C484" s="171" t="s">
        <v>766</v>
      </c>
      <c r="D484" s="6"/>
      <c r="E484" s="6"/>
    </row>
    <row r="485" spans="1:5" x14ac:dyDescent="0.35">
      <c r="A485" s="22" t="s">
        <v>820</v>
      </c>
      <c r="B485" s="21" t="s">
        <v>473</v>
      </c>
      <c r="C485" s="156" t="s">
        <v>774</v>
      </c>
      <c r="D485" s="6"/>
      <c r="E485" s="6"/>
    </row>
    <row r="486" spans="1:5" x14ac:dyDescent="0.35">
      <c r="A486" s="22" t="s">
        <v>820</v>
      </c>
      <c r="B486" s="22" t="s">
        <v>474</v>
      </c>
      <c r="C486" s="157" t="s">
        <v>775</v>
      </c>
      <c r="D486" s="6"/>
      <c r="E486" s="6"/>
    </row>
    <row r="487" spans="1:5" x14ac:dyDescent="0.35">
      <c r="A487" s="22" t="s">
        <v>820</v>
      </c>
      <c r="B487" s="22" t="s">
        <v>475</v>
      </c>
      <c r="C487" s="157" t="s">
        <v>775</v>
      </c>
      <c r="D487" s="6"/>
      <c r="E487" s="6"/>
    </row>
    <row r="488" spans="1:5" x14ac:dyDescent="0.35">
      <c r="A488" s="22" t="s">
        <v>820</v>
      </c>
      <c r="B488" s="22" t="s">
        <v>476</v>
      </c>
      <c r="C488" s="157" t="s">
        <v>775</v>
      </c>
      <c r="D488" s="6"/>
      <c r="E488" s="6"/>
    </row>
    <row r="489" spans="1:5" x14ac:dyDescent="0.35">
      <c r="A489" s="22" t="s">
        <v>820</v>
      </c>
      <c r="B489" s="22" t="s">
        <v>477</v>
      </c>
      <c r="C489" s="157" t="s">
        <v>775</v>
      </c>
      <c r="D489" s="6"/>
      <c r="E489" s="6"/>
    </row>
    <row r="490" spans="1:5" x14ac:dyDescent="0.35">
      <c r="A490" s="22" t="s">
        <v>820</v>
      </c>
      <c r="B490" s="22" t="s">
        <v>478</v>
      </c>
      <c r="C490" s="157" t="s">
        <v>775</v>
      </c>
      <c r="D490" s="6"/>
      <c r="E490" s="6"/>
    </row>
    <row r="491" spans="1:5" x14ac:dyDescent="0.35">
      <c r="A491" s="22" t="s">
        <v>820</v>
      </c>
      <c r="B491" s="22" t="s">
        <v>479</v>
      </c>
      <c r="C491" s="157" t="s">
        <v>775</v>
      </c>
      <c r="D491" s="6"/>
      <c r="E491" s="6"/>
    </row>
    <row r="492" spans="1:5" x14ac:dyDescent="0.35">
      <c r="A492" s="22" t="s">
        <v>820</v>
      </c>
      <c r="B492" s="22" t="s">
        <v>480</v>
      </c>
      <c r="C492" s="157" t="s">
        <v>775</v>
      </c>
      <c r="D492" s="6"/>
      <c r="E492" s="6"/>
    </row>
    <row r="493" spans="1:5" x14ac:dyDescent="0.35">
      <c r="A493" s="22" t="s">
        <v>820</v>
      </c>
      <c r="B493" s="22" t="s">
        <v>481</v>
      </c>
      <c r="C493" s="157" t="s">
        <v>775</v>
      </c>
      <c r="D493" s="6"/>
      <c r="E493" s="6"/>
    </row>
    <row r="494" spans="1:5" x14ac:dyDescent="0.35">
      <c r="A494" s="22" t="s">
        <v>820</v>
      </c>
      <c r="B494" s="22" t="s">
        <v>482</v>
      </c>
      <c r="C494" s="157" t="s">
        <v>775</v>
      </c>
      <c r="D494" s="6"/>
      <c r="E494" s="6"/>
    </row>
    <row r="495" spans="1:5" x14ac:dyDescent="0.35">
      <c r="A495" s="22" t="s">
        <v>820</v>
      </c>
      <c r="B495" s="23" t="s">
        <v>483</v>
      </c>
      <c r="C495" s="191" t="s">
        <v>719</v>
      </c>
      <c r="D495" s="6"/>
      <c r="E495" s="6"/>
    </row>
    <row r="496" spans="1:5" x14ac:dyDescent="0.35">
      <c r="A496" s="22" t="s">
        <v>820</v>
      </c>
      <c r="B496" s="23" t="s">
        <v>484</v>
      </c>
      <c r="C496" s="20" t="s">
        <v>759</v>
      </c>
      <c r="D496" s="6"/>
      <c r="E496" s="6"/>
    </row>
    <row r="497" spans="1:5" x14ac:dyDescent="0.35">
      <c r="A497" s="22" t="s">
        <v>820</v>
      </c>
      <c r="B497" s="23" t="s">
        <v>485</v>
      </c>
      <c r="C497" s="20" t="s">
        <v>759</v>
      </c>
      <c r="D497" s="6"/>
      <c r="E497" s="6"/>
    </row>
    <row r="498" spans="1:5" x14ac:dyDescent="0.35">
      <c r="A498" s="22" t="s">
        <v>820</v>
      </c>
      <c r="B498" s="22" t="s">
        <v>486</v>
      </c>
      <c r="C498" s="20" t="s">
        <v>759</v>
      </c>
      <c r="D498" s="6"/>
      <c r="E498" s="6"/>
    </row>
    <row r="499" spans="1:5" x14ac:dyDescent="0.35">
      <c r="A499" s="22" t="s">
        <v>820</v>
      </c>
      <c r="B499" s="22" t="s">
        <v>487</v>
      </c>
      <c r="C499" s="20" t="s">
        <v>759</v>
      </c>
      <c r="D499" s="6"/>
      <c r="E499" s="6"/>
    </row>
    <row r="500" spans="1:5" x14ac:dyDescent="0.35">
      <c r="A500" s="22" t="s">
        <v>820</v>
      </c>
      <c r="B500" s="23" t="s">
        <v>488</v>
      </c>
      <c r="C500" s="20" t="s">
        <v>759</v>
      </c>
      <c r="D500" s="6"/>
      <c r="E500" s="6"/>
    </row>
    <row r="501" spans="1:5" x14ac:dyDescent="0.35">
      <c r="A501" s="22" t="s">
        <v>820</v>
      </c>
      <c r="B501" s="23" t="s">
        <v>489</v>
      </c>
      <c r="C501" s="20" t="s">
        <v>759</v>
      </c>
      <c r="D501" s="6"/>
      <c r="E501" s="6"/>
    </row>
    <row r="502" spans="1:5" x14ac:dyDescent="0.35">
      <c r="A502" s="22" t="s">
        <v>820</v>
      </c>
      <c r="B502" s="23" t="s">
        <v>490</v>
      </c>
      <c r="C502" s="20" t="s">
        <v>759</v>
      </c>
      <c r="D502" s="6"/>
      <c r="E502" s="6"/>
    </row>
    <row r="503" spans="1:5" x14ac:dyDescent="0.35">
      <c r="A503" s="22" t="s">
        <v>820</v>
      </c>
      <c r="B503" s="23" t="s">
        <v>491</v>
      </c>
      <c r="C503" s="20" t="s">
        <v>759</v>
      </c>
      <c r="D503" s="6"/>
      <c r="E503" s="6"/>
    </row>
  </sheetData>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17"/>
  <sheetViews>
    <sheetView zoomScale="84" zoomScaleNormal="84" workbookViewId="0">
      <pane ySplit="1" topLeftCell="A2" activePane="bottomLeft" state="frozen"/>
      <selection pane="bottomLeft" activeCell="B1" sqref="B1"/>
    </sheetView>
  </sheetViews>
  <sheetFormatPr defaultRowHeight="15" customHeight="1" x14ac:dyDescent="0.35"/>
  <cols>
    <col min="1" max="1" width="13.453125" style="7" bestFit="1" customWidth="1"/>
    <col min="2" max="2" width="14" bestFit="1" customWidth="1"/>
    <col min="3" max="3" width="22.6328125" bestFit="1" customWidth="1"/>
    <col min="4" max="4" width="10.36328125" bestFit="1" customWidth="1"/>
    <col min="5" max="5" width="13.453125" bestFit="1" customWidth="1"/>
    <col min="6" max="6" width="11.08984375" bestFit="1" customWidth="1"/>
    <col min="7" max="7" width="17" style="8" bestFit="1" customWidth="1"/>
    <col min="8" max="161" width="10.6328125" customWidth="1"/>
  </cols>
  <sheetData>
    <row r="1" spans="1:7" s="25" customFormat="1" ht="15" customHeight="1" x14ac:dyDescent="0.35">
      <c r="A1" s="18" t="s">
        <v>0</v>
      </c>
      <c r="B1" s="19" t="s">
        <v>2</v>
      </c>
      <c r="C1" s="19" t="s">
        <v>3</v>
      </c>
      <c r="D1" s="19" t="s">
        <v>6</v>
      </c>
      <c r="E1" s="19" t="s">
        <v>5</v>
      </c>
      <c r="F1" s="19" t="s">
        <v>4</v>
      </c>
      <c r="G1" s="20" t="s">
        <v>567</v>
      </c>
    </row>
    <row r="2" spans="1:7" ht="15" customHeight="1" x14ac:dyDescent="0.35">
      <c r="A2" s="18">
        <v>43921</v>
      </c>
      <c r="B2" s="19" t="s">
        <v>289</v>
      </c>
      <c r="C2" s="19" t="s">
        <v>293</v>
      </c>
      <c r="D2" s="19" t="s">
        <v>1013</v>
      </c>
      <c r="E2" s="19" t="s">
        <v>310</v>
      </c>
      <c r="F2" s="19" t="s">
        <v>1013</v>
      </c>
      <c r="G2" s="19" t="s">
        <v>1013</v>
      </c>
    </row>
    <row r="3" spans="1:7" ht="15" customHeight="1" x14ac:dyDescent="0.35">
      <c r="A3" s="18">
        <v>43921</v>
      </c>
      <c r="B3" s="19" t="s">
        <v>289</v>
      </c>
      <c r="C3" s="19" t="s">
        <v>293</v>
      </c>
      <c r="D3" s="19" t="s">
        <v>1013</v>
      </c>
      <c r="E3" s="19" t="s">
        <v>311</v>
      </c>
      <c r="F3" s="19" t="s">
        <v>1013</v>
      </c>
      <c r="G3" s="19" t="s">
        <v>1013</v>
      </c>
    </row>
    <row r="4" spans="1:7" ht="15" customHeight="1" x14ac:dyDescent="0.35">
      <c r="A4" s="18">
        <v>44742</v>
      </c>
      <c r="B4" s="19" t="s">
        <v>289</v>
      </c>
      <c r="C4" s="19" t="s">
        <v>293</v>
      </c>
      <c r="D4" s="19" t="s">
        <v>1013</v>
      </c>
      <c r="E4" s="19" t="s">
        <v>310</v>
      </c>
      <c r="F4" s="19" t="s">
        <v>1013</v>
      </c>
      <c r="G4" s="19" t="s">
        <v>1013</v>
      </c>
    </row>
    <row r="5" spans="1:7" ht="15" customHeight="1" x14ac:dyDescent="0.35">
      <c r="A5" s="18">
        <v>44742</v>
      </c>
      <c r="B5" s="19" t="s">
        <v>289</v>
      </c>
      <c r="C5" s="19" t="s">
        <v>293</v>
      </c>
      <c r="D5" s="19" t="s">
        <v>1013</v>
      </c>
      <c r="E5" s="19" t="s">
        <v>311</v>
      </c>
      <c r="F5" s="19" t="s">
        <v>1013</v>
      </c>
      <c r="G5" s="19" t="s">
        <v>1013</v>
      </c>
    </row>
    <row r="6" spans="1:7" ht="15" customHeight="1" x14ac:dyDescent="0.35">
      <c r="A6" s="18">
        <v>44834</v>
      </c>
      <c r="B6" s="19" t="s">
        <v>289</v>
      </c>
      <c r="C6" s="19" t="s">
        <v>293</v>
      </c>
      <c r="D6" s="19" t="s">
        <v>1013</v>
      </c>
      <c r="E6" s="19" t="s">
        <v>310</v>
      </c>
      <c r="F6" s="19" t="s">
        <v>1013</v>
      </c>
      <c r="G6" s="19" t="s">
        <v>1013</v>
      </c>
    </row>
    <row r="7" spans="1:7" ht="15" customHeight="1" x14ac:dyDescent="0.35">
      <c r="A7" s="18">
        <v>44834</v>
      </c>
      <c r="B7" s="19" t="s">
        <v>289</v>
      </c>
      <c r="C7" s="19" t="s">
        <v>293</v>
      </c>
      <c r="D7" s="19" t="s">
        <v>1013</v>
      </c>
      <c r="E7" s="19" t="s">
        <v>311</v>
      </c>
      <c r="F7" s="19" t="s">
        <v>1013</v>
      </c>
      <c r="G7" s="19" t="s">
        <v>1013</v>
      </c>
    </row>
    <row r="8" spans="1:7" ht="15" customHeight="1" x14ac:dyDescent="0.35">
      <c r="A8" s="18">
        <v>44926</v>
      </c>
      <c r="B8" s="19" t="s">
        <v>289</v>
      </c>
      <c r="C8" s="19" t="s">
        <v>293</v>
      </c>
      <c r="D8" s="19" t="s">
        <v>1013</v>
      </c>
      <c r="E8" s="19" t="s">
        <v>310</v>
      </c>
      <c r="F8" s="19" t="s">
        <v>1013</v>
      </c>
      <c r="G8" s="19" t="s">
        <v>1013</v>
      </c>
    </row>
    <row r="9" spans="1:7" ht="15" customHeight="1" x14ac:dyDescent="0.35">
      <c r="A9" s="18">
        <v>44926</v>
      </c>
      <c r="B9" s="19" t="s">
        <v>289</v>
      </c>
      <c r="C9" s="19" t="s">
        <v>293</v>
      </c>
      <c r="D9" s="19" t="s">
        <v>1013</v>
      </c>
      <c r="E9" s="19" t="s">
        <v>311</v>
      </c>
      <c r="F9" s="19" t="s">
        <v>1013</v>
      </c>
      <c r="G9" s="19" t="s">
        <v>1013</v>
      </c>
    </row>
    <row r="10" spans="1:7" ht="15" customHeight="1" x14ac:dyDescent="0.35">
      <c r="A10" s="18">
        <v>45016</v>
      </c>
      <c r="B10" s="19" t="s">
        <v>289</v>
      </c>
      <c r="C10" s="19" t="s">
        <v>293</v>
      </c>
      <c r="D10" s="19" t="s">
        <v>1013</v>
      </c>
      <c r="E10" s="19" t="s">
        <v>310</v>
      </c>
      <c r="F10" s="19" t="s">
        <v>1013</v>
      </c>
      <c r="G10" s="19" t="s">
        <v>1013</v>
      </c>
    </row>
    <row r="11" spans="1:7" ht="15" customHeight="1" x14ac:dyDescent="0.35">
      <c r="A11" s="18">
        <v>45016</v>
      </c>
      <c r="B11" s="19" t="s">
        <v>289</v>
      </c>
      <c r="C11" s="19" t="s">
        <v>293</v>
      </c>
      <c r="D11" s="19" t="s">
        <v>1013</v>
      </c>
      <c r="E11" s="19" t="s">
        <v>311</v>
      </c>
      <c r="F11" s="19" t="s">
        <v>1013</v>
      </c>
      <c r="G11" s="19" t="s">
        <v>1013</v>
      </c>
    </row>
    <row r="12" spans="1:7" ht="15" customHeight="1" x14ac:dyDescent="0.35">
      <c r="A12" s="18">
        <v>45107</v>
      </c>
      <c r="B12" s="19" t="s">
        <v>289</v>
      </c>
      <c r="C12" s="19" t="s">
        <v>293</v>
      </c>
      <c r="D12" s="19" t="s">
        <v>1013</v>
      </c>
      <c r="E12" s="19" t="s">
        <v>310</v>
      </c>
      <c r="F12" s="19" t="s">
        <v>1013</v>
      </c>
      <c r="G12" s="19" t="s">
        <v>1013</v>
      </c>
    </row>
    <row r="13" spans="1:7" ht="15" customHeight="1" x14ac:dyDescent="0.35">
      <c r="A13" s="18">
        <v>45107</v>
      </c>
      <c r="B13" s="19" t="s">
        <v>289</v>
      </c>
      <c r="C13" s="19" t="s">
        <v>293</v>
      </c>
      <c r="D13" s="19" t="s">
        <v>1013</v>
      </c>
      <c r="E13" s="19" t="s">
        <v>311</v>
      </c>
      <c r="F13" s="19" t="s">
        <v>1013</v>
      </c>
      <c r="G13" s="19" t="s">
        <v>1013</v>
      </c>
    </row>
    <row r="14" spans="1:7" ht="15" customHeight="1" x14ac:dyDescent="0.35">
      <c r="A14" s="18">
        <v>45199</v>
      </c>
      <c r="B14" s="19" t="s">
        <v>289</v>
      </c>
      <c r="C14" s="19" t="s">
        <v>293</v>
      </c>
      <c r="D14" s="19" t="s">
        <v>1013</v>
      </c>
      <c r="E14" s="19" t="s">
        <v>310</v>
      </c>
      <c r="F14" s="19" t="s">
        <v>1013</v>
      </c>
      <c r="G14" s="19" t="s">
        <v>1013</v>
      </c>
    </row>
    <row r="15" spans="1:7" ht="15" customHeight="1" x14ac:dyDescent="0.35">
      <c r="A15" s="18">
        <v>45199</v>
      </c>
      <c r="B15" s="19" t="s">
        <v>289</v>
      </c>
      <c r="C15" s="19" t="s">
        <v>293</v>
      </c>
      <c r="D15" s="19" t="s">
        <v>1013</v>
      </c>
      <c r="E15" s="19" t="s">
        <v>311</v>
      </c>
      <c r="F15" s="19" t="s">
        <v>1013</v>
      </c>
      <c r="G15" s="19" t="s">
        <v>1013</v>
      </c>
    </row>
    <row r="16" spans="1:7" ht="15" customHeight="1" x14ac:dyDescent="0.35">
      <c r="A16" s="18">
        <v>45291</v>
      </c>
      <c r="B16" s="19" t="s">
        <v>289</v>
      </c>
      <c r="C16" s="19" t="s">
        <v>293</v>
      </c>
      <c r="D16" s="19" t="s">
        <v>1013</v>
      </c>
      <c r="E16" s="19" t="s">
        <v>310</v>
      </c>
      <c r="F16" s="19" t="s">
        <v>1013</v>
      </c>
      <c r="G16" s="19" t="s">
        <v>1013</v>
      </c>
    </row>
    <row r="17" spans="1:7" ht="15" customHeight="1" x14ac:dyDescent="0.35">
      <c r="A17" s="18">
        <v>45291</v>
      </c>
      <c r="B17" s="19" t="s">
        <v>289</v>
      </c>
      <c r="C17" s="19" t="s">
        <v>293</v>
      </c>
      <c r="D17" s="19" t="s">
        <v>1013</v>
      </c>
      <c r="E17" s="19" t="s">
        <v>311</v>
      </c>
      <c r="F17" s="19" t="s">
        <v>1013</v>
      </c>
      <c r="G17" s="19" t="s">
        <v>1013</v>
      </c>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17"/>
  <sheetViews>
    <sheetView zoomScale="80" zoomScaleNormal="80" workbookViewId="0">
      <pane ySplit="1" topLeftCell="A2" activePane="bottomLeft" state="frozen"/>
      <selection pane="bottomLeft" activeCell="B1" sqref="B1"/>
    </sheetView>
  </sheetViews>
  <sheetFormatPr defaultRowHeight="14.5" x14ac:dyDescent="0.35"/>
  <cols>
    <col min="1" max="1" width="13.453125" style="7" bestFit="1" customWidth="1"/>
    <col min="2" max="2" width="15.36328125" bestFit="1" customWidth="1"/>
    <col min="3" max="3" width="22.6328125" bestFit="1" customWidth="1"/>
    <col min="4" max="4" width="18.54296875" bestFit="1" customWidth="1"/>
    <col min="5" max="5" width="11.08984375" bestFit="1" customWidth="1"/>
    <col min="6" max="6" width="17" style="10" bestFit="1" customWidth="1"/>
    <col min="7" max="8" width="13" style="8" bestFit="1" customWidth="1"/>
    <col min="9" max="9" width="15.36328125" style="9" bestFit="1" customWidth="1"/>
    <col min="10" max="10" width="15.81640625" style="9" bestFit="1" customWidth="1"/>
    <col min="11" max="11" width="13" style="9" bestFit="1" customWidth="1"/>
    <col min="12" max="161" width="10.6328125" customWidth="1"/>
  </cols>
  <sheetData>
    <row r="1" spans="1:11" s="25" customFormat="1" x14ac:dyDescent="0.35">
      <c r="A1" s="18" t="s">
        <v>0</v>
      </c>
      <c r="B1" s="19" t="s">
        <v>2</v>
      </c>
      <c r="C1" s="19" t="s">
        <v>3</v>
      </c>
      <c r="D1" s="19" t="s">
        <v>5</v>
      </c>
      <c r="E1" s="19" t="s">
        <v>4</v>
      </c>
      <c r="F1" s="22" t="s">
        <v>568</v>
      </c>
      <c r="G1" s="20" t="s">
        <v>569</v>
      </c>
      <c r="H1" s="20" t="s">
        <v>570</v>
      </c>
      <c r="I1" s="21" t="s">
        <v>571</v>
      </c>
      <c r="J1" s="21" t="s">
        <v>572</v>
      </c>
      <c r="K1" s="21" t="s">
        <v>573</v>
      </c>
    </row>
    <row r="2" spans="1:11" ht="29" x14ac:dyDescent="0.35">
      <c r="A2" s="18">
        <v>43921</v>
      </c>
      <c r="B2" s="19" t="s">
        <v>295</v>
      </c>
      <c r="C2" s="19" t="s">
        <v>296</v>
      </c>
      <c r="D2" s="55" t="s">
        <v>594</v>
      </c>
      <c r="E2" s="22" t="s">
        <v>1013</v>
      </c>
      <c r="F2" s="22" t="s">
        <v>1013</v>
      </c>
      <c r="G2" s="22" t="s">
        <v>1013</v>
      </c>
      <c r="H2" s="22" t="s">
        <v>1013</v>
      </c>
      <c r="I2" s="22" t="s">
        <v>1013</v>
      </c>
      <c r="J2" s="22" t="s">
        <v>1013</v>
      </c>
      <c r="K2" s="22" t="s">
        <v>1013</v>
      </c>
    </row>
    <row r="3" spans="1:11" ht="29" x14ac:dyDescent="0.35">
      <c r="A3" s="18">
        <v>43921</v>
      </c>
      <c r="B3" s="19" t="s">
        <v>295</v>
      </c>
      <c r="C3" s="19" t="s">
        <v>296</v>
      </c>
      <c r="D3" s="55" t="s">
        <v>595</v>
      </c>
      <c r="E3" s="22" t="s">
        <v>1013</v>
      </c>
      <c r="F3" s="22" t="s">
        <v>1013</v>
      </c>
      <c r="G3" s="22" t="s">
        <v>1013</v>
      </c>
      <c r="H3" s="22" t="s">
        <v>1013</v>
      </c>
      <c r="I3" s="22" t="s">
        <v>1013</v>
      </c>
      <c r="J3" s="22" t="s">
        <v>1013</v>
      </c>
      <c r="K3" s="22" t="s">
        <v>1013</v>
      </c>
    </row>
    <row r="4" spans="1:11" ht="29" x14ac:dyDescent="0.35">
      <c r="A4" s="18">
        <v>44742</v>
      </c>
      <c r="B4" s="19" t="s">
        <v>295</v>
      </c>
      <c r="C4" s="19" t="s">
        <v>296</v>
      </c>
      <c r="D4" s="55" t="s">
        <v>594</v>
      </c>
      <c r="E4" s="22" t="s">
        <v>1013</v>
      </c>
      <c r="F4" s="22" t="s">
        <v>1013</v>
      </c>
      <c r="G4" s="22" t="s">
        <v>1013</v>
      </c>
      <c r="H4" s="22" t="s">
        <v>1013</v>
      </c>
      <c r="I4" s="22" t="s">
        <v>1013</v>
      </c>
      <c r="J4" s="22" t="s">
        <v>1013</v>
      </c>
      <c r="K4" s="22" t="s">
        <v>1013</v>
      </c>
    </row>
    <row r="5" spans="1:11" ht="29" x14ac:dyDescent="0.35">
      <c r="A5" s="18">
        <v>44742</v>
      </c>
      <c r="B5" s="19" t="s">
        <v>295</v>
      </c>
      <c r="C5" s="19" t="s">
        <v>296</v>
      </c>
      <c r="D5" s="55" t="s">
        <v>595</v>
      </c>
      <c r="E5" s="22" t="s">
        <v>1013</v>
      </c>
      <c r="F5" s="22" t="s">
        <v>1013</v>
      </c>
      <c r="G5" s="22" t="s">
        <v>1013</v>
      </c>
      <c r="H5" s="22" t="s">
        <v>1013</v>
      </c>
      <c r="I5" s="22" t="s">
        <v>1013</v>
      </c>
      <c r="J5" s="22" t="s">
        <v>1013</v>
      </c>
      <c r="K5" s="22" t="s">
        <v>1013</v>
      </c>
    </row>
    <row r="6" spans="1:11" ht="29" x14ac:dyDescent="0.35">
      <c r="A6" s="18">
        <v>44834</v>
      </c>
      <c r="B6" s="19" t="s">
        <v>295</v>
      </c>
      <c r="C6" s="19" t="s">
        <v>296</v>
      </c>
      <c r="D6" s="55" t="s">
        <v>594</v>
      </c>
      <c r="E6" s="22" t="s">
        <v>1013</v>
      </c>
      <c r="F6" s="22" t="s">
        <v>1013</v>
      </c>
      <c r="G6" s="22" t="s">
        <v>1013</v>
      </c>
      <c r="H6" s="22" t="s">
        <v>1013</v>
      </c>
      <c r="I6" s="22" t="s">
        <v>1013</v>
      </c>
      <c r="J6" s="22" t="s">
        <v>1013</v>
      </c>
      <c r="K6" s="22" t="s">
        <v>1013</v>
      </c>
    </row>
    <row r="7" spans="1:11" ht="29" x14ac:dyDescent="0.35">
      <c r="A7" s="18">
        <v>44834</v>
      </c>
      <c r="B7" s="19" t="s">
        <v>295</v>
      </c>
      <c r="C7" s="19" t="s">
        <v>296</v>
      </c>
      <c r="D7" s="55" t="s">
        <v>595</v>
      </c>
      <c r="E7" s="22" t="s">
        <v>1013</v>
      </c>
      <c r="F7" s="22" t="s">
        <v>1013</v>
      </c>
      <c r="G7" s="22" t="s">
        <v>1013</v>
      </c>
      <c r="H7" s="22" t="s">
        <v>1013</v>
      </c>
      <c r="I7" s="22" t="s">
        <v>1013</v>
      </c>
      <c r="J7" s="22" t="s">
        <v>1013</v>
      </c>
      <c r="K7" s="22" t="s">
        <v>1013</v>
      </c>
    </row>
    <row r="8" spans="1:11" ht="29" x14ac:dyDescent="0.35">
      <c r="A8" s="18">
        <v>44926</v>
      </c>
      <c r="B8" s="19" t="s">
        <v>295</v>
      </c>
      <c r="C8" s="19" t="s">
        <v>296</v>
      </c>
      <c r="D8" s="55" t="s">
        <v>594</v>
      </c>
      <c r="E8" s="22" t="s">
        <v>1013</v>
      </c>
      <c r="F8" s="22" t="s">
        <v>1013</v>
      </c>
      <c r="G8" s="22" t="s">
        <v>1013</v>
      </c>
      <c r="H8" s="22" t="s">
        <v>1013</v>
      </c>
      <c r="I8" s="22" t="s">
        <v>1013</v>
      </c>
      <c r="J8" s="22" t="s">
        <v>1013</v>
      </c>
      <c r="K8" s="22" t="s">
        <v>1013</v>
      </c>
    </row>
    <row r="9" spans="1:11" ht="29" x14ac:dyDescent="0.35">
      <c r="A9" s="18">
        <v>44926</v>
      </c>
      <c r="B9" s="19" t="s">
        <v>295</v>
      </c>
      <c r="C9" s="19" t="s">
        <v>296</v>
      </c>
      <c r="D9" s="55" t="s">
        <v>595</v>
      </c>
      <c r="E9" s="22" t="s">
        <v>1013</v>
      </c>
      <c r="F9" s="22" t="s">
        <v>1013</v>
      </c>
      <c r="G9" s="22" t="s">
        <v>1013</v>
      </c>
      <c r="H9" s="22" t="s">
        <v>1013</v>
      </c>
      <c r="I9" s="22" t="s">
        <v>1013</v>
      </c>
      <c r="J9" s="22" t="s">
        <v>1013</v>
      </c>
      <c r="K9" s="22" t="s">
        <v>1013</v>
      </c>
    </row>
    <row r="10" spans="1:11" ht="29" x14ac:dyDescent="0.35">
      <c r="A10" s="18">
        <v>45016</v>
      </c>
      <c r="B10" s="19" t="s">
        <v>295</v>
      </c>
      <c r="C10" s="19" t="s">
        <v>296</v>
      </c>
      <c r="D10" s="55" t="s">
        <v>594</v>
      </c>
      <c r="E10" s="22" t="s">
        <v>1013</v>
      </c>
      <c r="F10" s="22" t="s">
        <v>1013</v>
      </c>
      <c r="G10" s="22" t="s">
        <v>1013</v>
      </c>
      <c r="H10" s="22" t="s">
        <v>1013</v>
      </c>
      <c r="I10" s="22" t="s">
        <v>1013</v>
      </c>
      <c r="J10" s="22" t="s">
        <v>1013</v>
      </c>
      <c r="K10" s="22" t="s">
        <v>1013</v>
      </c>
    </row>
    <row r="11" spans="1:11" ht="29" x14ac:dyDescent="0.35">
      <c r="A11" s="18">
        <v>45016</v>
      </c>
      <c r="B11" s="19" t="s">
        <v>295</v>
      </c>
      <c r="C11" s="19" t="s">
        <v>296</v>
      </c>
      <c r="D11" s="55" t="s">
        <v>595</v>
      </c>
      <c r="E11" s="22" t="s">
        <v>1013</v>
      </c>
      <c r="F11" s="22" t="s">
        <v>1013</v>
      </c>
      <c r="G11" s="22" t="s">
        <v>1013</v>
      </c>
      <c r="H11" s="22" t="s">
        <v>1013</v>
      </c>
      <c r="I11" s="22" t="s">
        <v>1013</v>
      </c>
      <c r="J11" s="22" t="s">
        <v>1013</v>
      </c>
      <c r="K11" s="22" t="s">
        <v>1013</v>
      </c>
    </row>
    <row r="12" spans="1:11" ht="29" x14ac:dyDescent="0.35">
      <c r="A12" s="18">
        <v>45107</v>
      </c>
      <c r="B12" s="19" t="s">
        <v>295</v>
      </c>
      <c r="C12" s="19" t="s">
        <v>296</v>
      </c>
      <c r="D12" s="55" t="s">
        <v>594</v>
      </c>
      <c r="E12" s="22" t="s">
        <v>1013</v>
      </c>
      <c r="F12" s="22" t="s">
        <v>1013</v>
      </c>
      <c r="G12" s="22" t="s">
        <v>1013</v>
      </c>
      <c r="H12" s="22" t="s">
        <v>1013</v>
      </c>
      <c r="I12" s="22" t="s">
        <v>1013</v>
      </c>
      <c r="J12" s="22" t="s">
        <v>1013</v>
      </c>
      <c r="K12" s="22" t="s">
        <v>1013</v>
      </c>
    </row>
    <row r="13" spans="1:11" ht="29" x14ac:dyDescent="0.35">
      <c r="A13" s="18">
        <v>45107</v>
      </c>
      <c r="B13" s="19" t="s">
        <v>295</v>
      </c>
      <c r="C13" s="19" t="s">
        <v>296</v>
      </c>
      <c r="D13" s="55" t="s">
        <v>595</v>
      </c>
      <c r="E13" s="22" t="s">
        <v>1013</v>
      </c>
      <c r="F13" s="22" t="s">
        <v>1013</v>
      </c>
      <c r="G13" s="22" t="s">
        <v>1013</v>
      </c>
      <c r="H13" s="22" t="s">
        <v>1013</v>
      </c>
      <c r="I13" s="22" t="s">
        <v>1013</v>
      </c>
      <c r="J13" s="22" t="s">
        <v>1013</v>
      </c>
      <c r="K13" s="22" t="s">
        <v>1013</v>
      </c>
    </row>
    <row r="14" spans="1:11" ht="29" x14ac:dyDescent="0.35">
      <c r="A14" s="18">
        <v>45199</v>
      </c>
      <c r="B14" s="19" t="s">
        <v>295</v>
      </c>
      <c r="C14" s="19" t="s">
        <v>296</v>
      </c>
      <c r="D14" s="55" t="s">
        <v>594</v>
      </c>
      <c r="E14" s="22" t="s">
        <v>1013</v>
      </c>
      <c r="F14" s="22" t="s">
        <v>1013</v>
      </c>
      <c r="G14" s="22" t="s">
        <v>1013</v>
      </c>
      <c r="H14" s="22" t="s">
        <v>1013</v>
      </c>
      <c r="I14" s="22" t="s">
        <v>1013</v>
      </c>
      <c r="J14" s="22" t="s">
        <v>1013</v>
      </c>
      <c r="K14" s="22" t="s">
        <v>1013</v>
      </c>
    </row>
    <row r="15" spans="1:11" ht="29" x14ac:dyDescent="0.35">
      <c r="A15" s="18">
        <v>45199</v>
      </c>
      <c r="B15" s="19" t="s">
        <v>295</v>
      </c>
      <c r="C15" s="19" t="s">
        <v>296</v>
      </c>
      <c r="D15" s="55" t="s">
        <v>595</v>
      </c>
      <c r="E15" s="22" t="s">
        <v>1013</v>
      </c>
      <c r="F15" s="22" t="s">
        <v>1013</v>
      </c>
      <c r="G15" s="22" t="s">
        <v>1013</v>
      </c>
      <c r="H15" s="22" t="s">
        <v>1013</v>
      </c>
      <c r="I15" s="22" t="s">
        <v>1013</v>
      </c>
      <c r="J15" s="22" t="s">
        <v>1013</v>
      </c>
      <c r="K15" s="22" t="s">
        <v>1013</v>
      </c>
    </row>
    <row r="16" spans="1:11" ht="29" x14ac:dyDescent="0.35">
      <c r="A16" s="18">
        <v>45291</v>
      </c>
      <c r="B16" s="19" t="s">
        <v>295</v>
      </c>
      <c r="C16" s="19" t="s">
        <v>296</v>
      </c>
      <c r="D16" s="55" t="s">
        <v>594</v>
      </c>
      <c r="E16" s="22" t="s">
        <v>1013</v>
      </c>
      <c r="F16" s="22" t="s">
        <v>1013</v>
      </c>
      <c r="G16" s="22" t="s">
        <v>1013</v>
      </c>
      <c r="H16" s="22" t="s">
        <v>1013</v>
      </c>
      <c r="I16" s="22" t="s">
        <v>1013</v>
      </c>
      <c r="J16" s="22" t="s">
        <v>1013</v>
      </c>
      <c r="K16" s="22" t="s">
        <v>1013</v>
      </c>
    </row>
    <row r="17" spans="1:11" ht="29" x14ac:dyDescent="0.35">
      <c r="A17" s="18">
        <v>45291</v>
      </c>
      <c r="B17" s="19" t="s">
        <v>295</v>
      </c>
      <c r="C17" s="19" t="s">
        <v>296</v>
      </c>
      <c r="D17" s="55" t="s">
        <v>595</v>
      </c>
      <c r="E17" s="22" t="s">
        <v>1013</v>
      </c>
      <c r="F17" s="22" t="s">
        <v>1013</v>
      </c>
      <c r="G17" s="22" t="s">
        <v>1013</v>
      </c>
      <c r="H17" s="22" t="s">
        <v>1013</v>
      </c>
      <c r="I17" s="22" t="s">
        <v>1013</v>
      </c>
      <c r="J17" s="22" t="s">
        <v>1013</v>
      </c>
      <c r="K17" s="22" t="s">
        <v>1013</v>
      </c>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9"/>
  <sheetViews>
    <sheetView zoomScale="83" zoomScaleNormal="83" workbookViewId="0">
      <pane ySplit="1" topLeftCell="A2" activePane="bottomLeft" state="frozen"/>
      <selection pane="bottomLeft" activeCell="D21" sqref="D21"/>
    </sheetView>
  </sheetViews>
  <sheetFormatPr defaultRowHeight="15" customHeight="1" x14ac:dyDescent="0.35"/>
  <cols>
    <col min="1" max="1" width="13.453125" style="7" bestFit="1" customWidth="1"/>
    <col min="2" max="2" width="15.36328125" bestFit="1" customWidth="1"/>
    <col min="3" max="3" width="22.6328125" bestFit="1" customWidth="1"/>
    <col min="4" max="4" width="21.08984375" bestFit="1" customWidth="1"/>
    <col min="5" max="5" width="11.08984375" bestFit="1" customWidth="1"/>
    <col min="6" max="7" width="13" style="8" bestFit="1" customWidth="1"/>
    <col min="8" max="161" width="10.6328125" customWidth="1"/>
  </cols>
  <sheetData>
    <row r="1" spans="1:7" s="25" customFormat="1" ht="15" customHeight="1" x14ac:dyDescent="0.35">
      <c r="A1" s="18" t="s">
        <v>0</v>
      </c>
      <c r="B1" s="19" t="s">
        <v>2</v>
      </c>
      <c r="C1" s="19" t="s">
        <v>3</v>
      </c>
      <c r="D1" s="19" t="s">
        <v>5</v>
      </c>
      <c r="E1" s="19" t="s">
        <v>4</v>
      </c>
      <c r="F1" s="20" t="s">
        <v>574</v>
      </c>
      <c r="G1" s="20" t="s">
        <v>575</v>
      </c>
    </row>
    <row r="2" spans="1:7" ht="15" customHeight="1" x14ac:dyDescent="0.35">
      <c r="A2" s="18">
        <v>43921</v>
      </c>
      <c r="B2" s="19" t="s">
        <v>295</v>
      </c>
      <c r="C2" s="19" t="s">
        <v>296</v>
      </c>
      <c r="D2" s="19" t="s">
        <v>356</v>
      </c>
      <c r="E2" s="20" t="s">
        <v>1013</v>
      </c>
      <c r="F2" s="20" t="s">
        <v>1013</v>
      </c>
      <c r="G2" s="20" t="s">
        <v>1013</v>
      </c>
    </row>
    <row r="3" spans="1:7" ht="15" customHeight="1" x14ac:dyDescent="0.35">
      <c r="A3" s="18">
        <v>44742</v>
      </c>
      <c r="B3" s="19" t="s">
        <v>295</v>
      </c>
      <c r="C3" s="19" t="s">
        <v>296</v>
      </c>
      <c r="D3" s="19" t="s">
        <v>356</v>
      </c>
      <c r="E3" s="20" t="s">
        <v>1013</v>
      </c>
      <c r="F3" s="20" t="s">
        <v>1013</v>
      </c>
      <c r="G3" s="20" t="s">
        <v>1013</v>
      </c>
    </row>
    <row r="4" spans="1:7" ht="15" customHeight="1" x14ac:dyDescent="0.35">
      <c r="A4" s="18">
        <v>44834</v>
      </c>
      <c r="B4" s="19" t="s">
        <v>295</v>
      </c>
      <c r="C4" s="19" t="s">
        <v>296</v>
      </c>
      <c r="D4" s="19" t="s">
        <v>356</v>
      </c>
      <c r="E4" s="20" t="s">
        <v>1013</v>
      </c>
      <c r="F4" s="20" t="s">
        <v>1013</v>
      </c>
      <c r="G4" s="20" t="s">
        <v>1013</v>
      </c>
    </row>
    <row r="5" spans="1:7" ht="15" customHeight="1" x14ac:dyDescent="0.35">
      <c r="A5" s="18">
        <v>44926</v>
      </c>
      <c r="B5" s="19" t="s">
        <v>295</v>
      </c>
      <c r="C5" s="19" t="s">
        <v>296</v>
      </c>
      <c r="D5" s="19" t="s">
        <v>356</v>
      </c>
      <c r="E5" s="20" t="s">
        <v>1013</v>
      </c>
      <c r="F5" s="20" t="s">
        <v>1013</v>
      </c>
      <c r="G5" s="20" t="s">
        <v>1013</v>
      </c>
    </row>
    <row r="6" spans="1:7" ht="15" customHeight="1" x14ac:dyDescent="0.35">
      <c r="A6" s="18">
        <v>45016</v>
      </c>
      <c r="B6" s="19" t="s">
        <v>295</v>
      </c>
      <c r="C6" s="19" t="s">
        <v>296</v>
      </c>
      <c r="D6" s="19" t="s">
        <v>356</v>
      </c>
      <c r="E6" s="20" t="s">
        <v>1013</v>
      </c>
      <c r="F6" s="20" t="s">
        <v>1013</v>
      </c>
      <c r="G6" s="20" t="s">
        <v>1013</v>
      </c>
    </row>
    <row r="7" spans="1:7" ht="15" customHeight="1" x14ac:dyDescent="0.35">
      <c r="A7" s="18">
        <v>45107</v>
      </c>
      <c r="B7" s="19" t="s">
        <v>295</v>
      </c>
      <c r="C7" s="19" t="s">
        <v>296</v>
      </c>
      <c r="D7" s="19" t="s">
        <v>356</v>
      </c>
      <c r="E7" s="20" t="s">
        <v>1013</v>
      </c>
      <c r="F7" s="20" t="s">
        <v>1013</v>
      </c>
      <c r="G7" s="20" t="s">
        <v>1013</v>
      </c>
    </row>
    <row r="8" spans="1:7" ht="15" customHeight="1" x14ac:dyDescent="0.35">
      <c r="A8" s="18">
        <v>45199</v>
      </c>
      <c r="B8" s="19" t="s">
        <v>295</v>
      </c>
      <c r="C8" s="19" t="s">
        <v>296</v>
      </c>
      <c r="D8" s="19" t="s">
        <v>356</v>
      </c>
      <c r="E8" s="20" t="s">
        <v>1013</v>
      </c>
      <c r="F8" s="20" t="s">
        <v>1013</v>
      </c>
      <c r="G8" s="20" t="s">
        <v>1013</v>
      </c>
    </row>
    <row r="9" spans="1:7" ht="15" customHeight="1" x14ac:dyDescent="0.35">
      <c r="A9" s="18">
        <v>45291</v>
      </c>
      <c r="B9" s="19" t="s">
        <v>295</v>
      </c>
      <c r="C9" s="19" t="s">
        <v>296</v>
      </c>
      <c r="D9" s="19" t="s">
        <v>356</v>
      </c>
      <c r="E9" s="20" t="s">
        <v>1013</v>
      </c>
      <c r="F9" s="20" t="s">
        <v>1013</v>
      </c>
      <c r="G9" s="20" t="s">
        <v>1013</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Z207"/>
  <sheetViews>
    <sheetView zoomScaleNormal="100" workbookViewId="0">
      <pane xSplit="3" ySplit="2" topLeftCell="D3" activePane="bottomRight" state="frozen"/>
      <selection pane="topRight" activeCell="D1" sqref="D1"/>
      <selection pane="bottomLeft" activeCell="A2" sqref="A2"/>
      <selection pane="bottomRight" activeCell="B3" sqref="B3"/>
    </sheetView>
  </sheetViews>
  <sheetFormatPr defaultColWidth="9.08984375" defaultRowHeight="14.5" x14ac:dyDescent="0.3"/>
  <cols>
    <col min="1" max="1" width="11.54296875" style="28" bestFit="1" customWidth="1"/>
    <col min="2" max="2" width="54.36328125" style="28" customWidth="1"/>
    <col min="3" max="3" width="10.453125" style="29" bestFit="1" customWidth="1"/>
    <col min="4" max="4" width="70.6328125" style="28" bestFit="1" customWidth="1"/>
    <col min="5" max="5" width="25.90625" style="28" customWidth="1"/>
    <col min="6" max="6" width="17.6328125" style="28" customWidth="1"/>
    <col min="7" max="7" width="15.7265625" style="30" customWidth="1"/>
    <col min="8" max="8" width="19.36328125" style="28" bestFit="1" customWidth="1"/>
    <col min="9" max="9" width="19.08984375" style="12" bestFit="1" customWidth="1"/>
    <col min="10" max="10" width="57.6328125" style="12" bestFit="1" customWidth="1"/>
    <col min="11" max="11" width="19.7265625" style="12" bestFit="1" customWidth="1"/>
    <col min="12" max="12" width="12.36328125" style="12" bestFit="1" customWidth="1"/>
    <col min="13" max="13" width="9.1796875" style="12" bestFit="1" customWidth="1"/>
    <col min="14" max="14" width="7.90625" style="12" bestFit="1" customWidth="1"/>
    <col min="15" max="15" width="8.08984375" style="12" bestFit="1" customWidth="1"/>
    <col min="16" max="16" width="3.54296875" style="12" customWidth="1"/>
    <col min="17" max="17" width="14.26953125" style="12" bestFit="1" customWidth="1"/>
    <col min="18" max="18" width="16.90625" style="12" bestFit="1" customWidth="1"/>
    <col min="19" max="19" width="3.26953125" style="12" customWidth="1"/>
    <col min="20" max="20" width="11.7265625" style="12" bestFit="1" customWidth="1"/>
    <col min="21" max="21" width="16.90625" style="12" bestFit="1" customWidth="1"/>
    <col min="22" max="22" width="3.26953125" style="12" customWidth="1"/>
    <col min="23" max="23" width="17.6328125" style="12" customWidth="1"/>
    <col min="24" max="24" width="18.36328125" style="12" customWidth="1"/>
    <col min="25" max="26" width="17.81640625" style="12" customWidth="1"/>
    <col min="27" max="16384" width="9.08984375" style="12"/>
  </cols>
  <sheetData>
    <row r="1" spans="1:26" x14ac:dyDescent="0.3">
      <c r="I1" s="12" t="s">
        <v>1037</v>
      </c>
      <c r="L1" s="12" t="s">
        <v>1038</v>
      </c>
      <c r="Q1" s="539" t="s">
        <v>1033</v>
      </c>
      <c r="R1" s="539"/>
      <c r="T1" s="539" t="s">
        <v>1034</v>
      </c>
      <c r="U1" s="539"/>
      <c r="W1" s="539" t="s">
        <v>1039</v>
      </c>
      <c r="X1" s="539"/>
      <c r="Y1" s="539" t="s">
        <v>1041</v>
      </c>
      <c r="Z1" s="539"/>
    </row>
    <row r="2" spans="1:26" ht="12" x14ac:dyDescent="0.3">
      <c r="A2" s="376" t="s">
        <v>369</v>
      </c>
      <c r="B2" s="376" t="s">
        <v>324</v>
      </c>
      <c r="C2" s="376" t="s">
        <v>323</v>
      </c>
      <c r="D2" s="376" t="s">
        <v>325</v>
      </c>
      <c r="E2" s="376" t="s">
        <v>692</v>
      </c>
      <c r="F2" s="376" t="s">
        <v>366</v>
      </c>
      <c r="G2" s="377" t="s">
        <v>367</v>
      </c>
      <c r="H2" s="376" t="s">
        <v>368</v>
      </c>
      <c r="I2" s="326" t="s">
        <v>716</v>
      </c>
      <c r="J2" s="326" t="s">
        <v>717</v>
      </c>
      <c r="K2" s="326" t="s">
        <v>805</v>
      </c>
      <c r="L2" s="326" t="s">
        <v>999</v>
      </c>
      <c r="M2" s="168"/>
      <c r="N2" s="168"/>
      <c r="O2" s="168"/>
      <c r="P2" s="447"/>
      <c r="Q2" s="12" t="s">
        <v>1030</v>
      </c>
      <c r="R2" s="12" t="s">
        <v>1032</v>
      </c>
      <c r="T2" s="12" t="s">
        <v>1031</v>
      </c>
      <c r="U2" s="12" t="s">
        <v>1032</v>
      </c>
      <c r="W2" s="12" t="s">
        <v>1031</v>
      </c>
      <c r="X2" s="12" t="s">
        <v>1040</v>
      </c>
      <c r="Y2" s="12" t="s">
        <v>1031</v>
      </c>
      <c r="Z2" s="12" t="s">
        <v>1040</v>
      </c>
    </row>
    <row r="3" spans="1:26" ht="36" x14ac:dyDescent="0.3">
      <c r="A3" s="378">
        <v>4.0999999999999996</v>
      </c>
      <c r="B3" s="378" t="s">
        <v>7</v>
      </c>
      <c r="C3" s="379" t="s">
        <v>371</v>
      </c>
      <c r="D3" s="380" t="s">
        <v>8</v>
      </c>
      <c r="E3" s="380" t="s">
        <v>287</v>
      </c>
      <c r="F3" s="381" t="s">
        <v>9</v>
      </c>
      <c r="G3" s="168" t="s">
        <v>10</v>
      </c>
      <c r="H3" s="381" t="s">
        <v>11</v>
      </c>
      <c r="I3" s="338" t="str">
        <f>VLOOKUP(C3,'Guide (Bursa)'!$C$1:$K$214,8,FALSE)</f>
        <v>FRM</v>
      </c>
      <c r="J3" s="168" t="str">
        <f>VLOOKUP(C3,'Guide (Bursa)'!$C$1:$K$214,9,FALSE)</f>
        <v>Nur Asiah Tuan Yaacob (BMSC) / Kelvin Wah Kah-Jian (BMDC)/Tee Kai Hong</v>
      </c>
      <c r="K3" s="168"/>
      <c r="L3" s="382" t="s">
        <v>371</v>
      </c>
      <c r="M3" s="168"/>
      <c r="N3" s="168"/>
      <c r="O3" s="168"/>
      <c r="P3" s="168"/>
      <c r="Q3" s="338" t="s">
        <v>719</v>
      </c>
      <c r="T3" s="338" t="s">
        <v>719</v>
      </c>
      <c r="W3" s="12" t="s">
        <v>289</v>
      </c>
      <c r="Y3" s="12" t="s">
        <v>1</v>
      </c>
    </row>
    <row r="4" spans="1:26" ht="36" x14ac:dyDescent="0.3">
      <c r="A4" s="378">
        <v>4.0999999999999996</v>
      </c>
      <c r="B4" s="378" t="s">
        <v>7</v>
      </c>
      <c r="C4" s="379" t="s">
        <v>372</v>
      </c>
      <c r="D4" s="380" t="s">
        <v>12</v>
      </c>
      <c r="E4" s="380" t="s">
        <v>287</v>
      </c>
      <c r="F4" s="381" t="s">
        <v>9</v>
      </c>
      <c r="G4" s="168" t="s">
        <v>10</v>
      </c>
      <c r="H4" s="381" t="s">
        <v>11</v>
      </c>
      <c r="I4" s="338" t="str">
        <f>VLOOKUP(C4,'Guide (Bursa)'!$C$1:$K$214,8,FALSE)</f>
        <v>FRM</v>
      </c>
      <c r="J4" s="168" t="str">
        <f>VLOOKUP(C4,'Guide (Bursa)'!$C$1:$K$214,9,FALSE)</f>
        <v>Nur Asiah Tuan Yaacob (BMSC) / Kelvin Wah Kah-Jian (BMDC)/Tee Kai Hong</v>
      </c>
      <c r="K4" s="168"/>
      <c r="L4" s="382" t="s">
        <v>372</v>
      </c>
      <c r="M4" s="168"/>
      <c r="N4" s="168"/>
      <c r="O4" s="168"/>
      <c r="P4" s="168"/>
      <c r="Q4" s="338" t="s">
        <v>719</v>
      </c>
      <c r="T4" s="338" t="s">
        <v>719</v>
      </c>
      <c r="W4" s="12" t="s">
        <v>289</v>
      </c>
      <c r="Y4" s="12" t="s">
        <v>1</v>
      </c>
    </row>
    <row r="5" spans="1:26" ht="36" x14ac:dyDescent="0.3">
      <c r="A5" s="378">
        <v>4.0999999999999996</v>
      </c>
      <c r="B5" s="378" t="s">
        <v>7</v>
      </c>
      <c r="C5" s="379" t="s">
        <v>373</v>
      </c>
      <c r="D5" s="380" t="s">
        <v>13</v>
      </c>
      <c r="E5" s="380" t="s">
        <v>287</v>
      </c>
      <c r="F5" s="381" t="s">
        <v>9</v>
      </c>
      <c r="G5" s="168" t="s">
        <v>10</v>
      </c>
      <c r="H5" s="381" t="s">
        <v>11</v>
      </c>
      <c r="I5" s="338" t="str">
        <f>VLOOKUP(C5,'Guide (Bursa)'!$C$1:$K$214,8,FALSE)</f>
        <v>FRM</v>
      </c>
      <c r="J5" s="168" t="str">
        <f>VLOOKUP(C5,'Guide (Bursa)'!$C$1:$K$214,9,FALSE)</f>
        <v>Nur Asiah Tuan Yaacob (BMSC) / Kelvin Wah Kah-Jian (BMDC)/Tee Kai Hong</v>
      </c>
      <c r="K5" s="168"/>
      <c r="L5" s="382" t="s">
        <v>373</v>
      </c>
      <c r="M5" s="168"/>
      <c r="N5" s="168"/>
      <c r="O5" s="168"/>
      <c r="P5" s="168"/>
      <c r="Q5" s="338" t="s">
        <v>719</v>
      </c>
      <c r="T5" s="338" t="s">
        <v>719</v>
      </c>
      <c r="W5" s="12" t="s">
        <v>289</v>
      </c>
      <c r="Y5" s="12" t="s">
        <v>1</v>
      </c>
    </row>
    <row r="6" spans="1:26" ht="36" x14ac:dyDescent="0.3">
      <c r="A6" s="378">
        <v>4.0999999999999996</v>
      </c>
      <c r="B6" s="378" t="s">
        <v>7</v>
      </c>
      <c r="C6" s="379" t="s">
        <v>374</v>
      </c>
      <c r="D6" s="380" t="s">
        <v>14</v>
      </c>
      <c r="E6" s="380" t="s">
        <v>287</v>
      </c>
      <c r="F6" s="381" t="s">
        <v>9</v>
      </c>
      <c r="G6" s="168" t="s">
        <v>10</v>
      </c>
      <c r="H6" s="381" t="s">
        <v>11</v>
      </c>
      <c r="I6" s="338" t="str">
        <f>VLOOKUP(C6,'Guide (Bursa)'!$C$1:$K$214,8,FALSE)</f>
        <v>FRM</v>
      </c>
      <c r="J6" s="168" t="str">
        <f>VLOOKUP(C6,'Guide (Bursa)'!$C$1:$K$214,9,FALSE)</f>
        <v>Nur Asiah Tuan Yaacob (BMSC) / Kelvin Wah Kah-Jian (BMDC)/Tee Kai Hong</v>
      </c>
      <c r="K6" s="168"/>
      <c r="L6" s="382" t="s">
        <v>374</v>
      </c>
      <c r="M6" s="168"/>
      <c r="N6" s="168"/>
      <c r="O6" s="168"/>
      <c r="P6" s="168"/>
      <c r="Q6" s="338" t="s">
        <v>719</v>
      </c>
      <c r="T6" s="338" t="s">
        <v>719</v>
      </c>
      <c r="W6" s="12" t="s">
        <v>289</v>
      </c>
      <c r="Y6" s="12" t="s">
        <v>1</v>
      </c>
    </row>
    <row r="7" spans="1:26" ht="36" x14ac:dyDescent="0.3">
      <c r="A7" s="378">
        <v>4.0999999999999996</v>
      </c>
      <c r="B7" s="378" t="s">
        <v>7</v>
      </c>
      <c r="C7" s="379" t="s">
        <v>375</v>
      </c>
      <c r="D7" s="380" t="s">
        <v>15</v>
      </c>
      <c r="E7" s="380" t="s">
        <v>287</v>
      </c>
      <c r="F7" s="381" t="s">
        <v>9</v>
      </c>
      <c r="G7" s="168" t="s">
        <v>10</v>
      </c>
      <c r="H7" s="381" t="s">
        <v>11</v>
      </c>
      <c r="I7" s="338" t="str">
        <f>VLOOKUP(C7,'Guide (Bursa)'!$C$1:$K$214,8,FALSE)</f>
        <v>FRM</v>
      </c>
      <c r="J7" s="168" t="str">
        <f>VLOOKUP(C7,'Guide (Bursa)'!$C$1:$K$214,9,FALSE)</f>
        <v>Nur Asiah Tuan Yaacob (BMSC) / Kelvin Wah Kah-Jian (BMDC)/Tee Kai Hong</v>
      </c>
      <c r="K7" s="168"/>
      <c r="L7" s="382" t="s">
        <v>375</v>
      </c>
      <c r="M7" s="168"/>
      <c r="N7" s="168"/>
      <c r="O7" s="168"/>
      <c r="P7" s="168"/>
      <c r="Q7" s="338" t="s">
        <v>719</v>
      </c>
      <c r="T7" s="338" t="s">
        <v>719</v>
      </c>
      <c r="W7" s="12" t="s">
        <v>289</v>
      </c>
      <c r="Y7" s="12" t="s">
        <v>1</v>
      </c>
    </row>
    <row r="8" spans="1:26" ht="36" x14ac:dyDescent="0.3">
      <c r="A8" s="378">
        <v>4.0999999999999996</v>
      </c>
      <c r="B8" s="378" t="s">
        <v>7</v>
      </c>
      <c r="C8" s="379" t="s">
        <v>376</v>
      </c>
      <c r="D8" s="380" t="s">
        <v>16</v>
      </c>
      <c r="E8" s="380" t="s">
        <v>287</v>
      </c>
      <c r="F8" s="381" t="s">
        <v>9</v>
      </c>
      <c r="G8" s="168" t="s">
        <v>10</v>
      </c>
      <c r="H8" s="381" t="s">
        <v>11</v>
      </c>
      <c r="I8" s="338" t="str">
        <f>VLOOKUP(C8,'Guide (Bursa)'!$C$1:$K$214,8,FALSE)</f>
        <v>FRM</v>
      </c>
      <c r="J8" s="168" t="str">
        <f>VLOOKUP(C8,'Guide (Bursa)'!$C$1:$K$214,9,FALSE)</f>
        <v>Nur Asiah Tuan Yaacob (BMSC) / Kelvin Wah Kah-Jian (BMDC)/Tee Kai Hong</v>
      </c>
      <c r="K8" s="168"/>
      <c r="L8" s="382" t="s">
        <v>376</v>
      </c>
      <c r="M8" s="168"/>
      <c r="N8" s="168"/>
      <c r="O8" s="168"/>
      <c r="P8" s="168"/>
      <c r="Q8" s="338" t="s">
        <v>719</v>
      </c>
      <c r="T8" s="338" t="s">
        <v>719</v>
      </c>
      <c r="W8" s="12" t="s">
        <v>289</v>
      </c>
      <c r="Y8" s="12" t="s">
        <v>1</v>
      </c>
    </row>
    <row r="9" spans="1:26" ht="36" x14ac:dyDescent="0.3">
      <c r="A9" s="378">
        <v>4.0999999999999996</v>
      </c>
      <c r="B9" s="378" t="s">
        <v>7</v>
      </c>
      <c r="C9" s="379" t="s">
        <v>377</v>
      </c>
      <c r="D9" s="380" t="s">
        <v>17</v>
      </c>
      <c r="E9" s="380" t="s">
        <v>287</v>
      </c>
      <c r="F9" s="381" t="s">
        <v>9</v>
      </c>
      <c r="G9" s="168" t="s">
        <v>10</v>
      </c>
      <c r="H9" s="381" t="s">
        <v>11</v>
      </c>
      <c r="I9" s="338" t="str">
        <f>VLOOKUP(C9,'Guide (Bursa)'!$C$1:$K$214,8,FALSE)</f>
        <v>FRM</v>
      </c>
      <c r="J9" s="168" t="str">
        <f>VLOOKUP(C9,'Guide (Bursa)'!$C$1:$K$214,9,FALSE)</f>
        <v>Nur Asiah Tuan Yaacob (BMSC) / Kelvin Wah Kah-Jian (BMDC)/Tee Kai Hong</v>
      </c>
      <c r="K9" s="168"/>
      <c r="L9" s="382" t="s">
        <v>377</v>
      </c>
      <c r="M9" s="168"/>
      <c r="N9" s="168"/>
      <c r="O9" s="168"/>
      <c r="P9" s="168"/>
      <c r="Q9" s="338" t="s">
        <v>719</v>
      </c>
      <c r="T9" s="338" t="s">
        <v>719</v>
      </c>
      <c r="W9" s="12" t="s">
        <v>289</v>
      </c>
      <c r="Y9" s="12" t="s">
        <v>1</v>
      </c>
    </row>
    <row r="10" spans="1:26" ht="36" x14ac:dyDescent="0.3">
      <c r="A10" s="378">
        <v>4.0999999999999996</v>
      </c>
      <c r="B10" s="378" t="s">
        <v>7</v>
      </c>
      <c r="C10" s="379" t="s">
        <v>378</v>
      </c>
      <c r="D10" s="380" t="s">
        <v>18</v>
      </c>
      <c r="E10" s="380" t="s">
        <v>287</v>
      </c>
      <c r="F10" s="381" t="s">
        <v>9</v>
      </c>
      <c r="G10" s="168" t="s">
        <v>10</v>
      </c>
      <c r="H10" s="381" t="s">
        <v>11</v>
      </c>
      <c r="I10" s="338" t="str">
        <f>VLOOKUP(C10,'Guide (Bursa)'!$C$1:$K$214,8,FALSE)</f>
        <v>FRM</v>
      </c>
      <c r="J10" s="168" t="str">
        <f>VLOOKUP(C10,'Guide (Bursa)'!$C$1:$K$214,9,FALSE)</f>
        <v>Nur Asiah Tuan Yaacob (BMSC) / Kelvin Wah Kah-Jian (BMDC)/Tee Kai Hong</v>
      </c>
      <c r="K10" s="168"/>
      <c r="L10" s="382" t="s">
        <v>378</v>
      </c>
      <c r="M10" s="168"/>
      <c r="N10" s="168"/>
      <c r="O10" s="168"/>
      <c r="P10" s="168"/>
      <c r="Q10" s="338" t="s">
        <v>719</v>
      </c>
      <c r="T10" s="338" t="s">
        <v>719</v>
      </c>
      <c r="W10" s="12" t="s">
        <v>289</v>
      </c>
      <c r="Y10" s="12" t="s">
        <v>1</v>
      </c>
    </row>
    <row r="11" spans="1:26" ht="48" x14ac:dyDescent="0.3">
      <c r="A11" s="378">
        <v>4.0999999999999996</v>
      </c>
      <c r="B11" s="378" t="s">
        <v>7</v>
      </c>
      <c r="C11" s="379" t="s">
        <v>379</v>
      </c>
      <c r="D11" s="380" t="s">
        <v>19</v>
      </c>
      <c r="E11" s="380" t="s">
        <v>287</v>
      </c>
      <c r="F11" s="381" t="s">
        <v>43</v>
      </c>
      <c r="G11" s="168" t="s">
        <v>10</v>
      </c>
      <c r="H11" s="381" t="s">
        <v>11</v>
      </c>
      <c r="I11" s="338" t="str">
        <f>VLOOKUP(C11,'Guide (Bursa)'!$C$1:$K$214,8,FALSE)</f>
        <v>FRM</v>
      </c>
      <c r="J11" s="168" t="str">
        <f>VLOOKUP(C11,'Guide (Bursa)'!$C$1:$K$214,9,FALSE)</f>
        <v>Nur Asiah Tuan Yaacob (BMSC) / Kelvin Wah Kah-Jian (BMDC)/Tee Kai Hong</v>
      </c>
      <c r="K11" s="168"/>
      <c r="L11" s="382" t="s">
        <v>379</v>
      </c>
      <c r="M11" s="168"/>
      <c r="N11" s="168"/>
      <c r="O11" s="168"/>
      <c r="P11" s="168"/>
      <c r="Q11" s="338" t="s">
        <v>719</v>
      </c>
      <c r="T11" s="338" t="s">
        <v>719</v>
      </c>
      <c r="W11" s="12" t="s">
        <v>289</v>
      </c>
      <c r="Y11" s="12" t="s">
        <v>1</v>
      </c>
    </row>
    <row r="12" spans="1:26" ht="36" x14ac:dyDescent="0.3">
      <c r="A12" s="378">
        <v>4.0999999999999996</v>
      </c>
      <c r="B12" s="378" t="s">
        <v>7</v>
      </c>
      <c r="C12" s="379" t="s">
        <v>380</v>
      </c>
      <c r="D12" s="380" t="s">
        <v>20</v>
      </c>
      <c r="E12" s="380" t="s">
        <v>287</v>
      </c>
      <c r="F12" s="381" t="s">
        <v>9</v>
      </c>
      <c r="G12" s="168" t="s">
        <v>10</v>
      </c>
      <c r="H12" s="381" t="s">
        <v>11</v>
      </c>
      <c r="I12" s="338" t="str">
        <f>VLOOKUP(C12,'Guide (Bursa)'!$C$1:$K$214,8,FALSE)</f>
        <v>FRM</v>
      </c>
      <c r="J12" s="168" t="str">
        <f>VLOOKUP(C12,'Guide (Bursa)'!$C$1:$K$214,9,FALSE)</f>
        <v>Nur Asiah Tuan Yaacob (BMSC) / Kelvin Wah Kah-Jian (BMDC)/Tee Kai Hong</v>
      </c>
      <c r="K12" s="168"/>
      <c r="L12" s="382" t="s">
        <v>380</v>
      </c>
      <c r="M12" s="168"/>
      <c r="N12" s="168"/>
      <c r="O12" s="168"/>
      <c r="P12" s="168"/>
      <c r="Q12" s="338" t="s">
        <v>719</v>
      </c>
      <c r="T12" s="338" t="s">
        <v>719</v>
      </c>
      <c r="W12" s="12" t="s">
        <v>289</v>
      </c>
      <c r="Y12" s="12" t="s">
        <v>1</v>
      </c>
    </row>
    <row r="13" spans="1:26" ht="24" x14ac:dyDescent="0.3">
      <c r="A13" s="381">
        <v>4.2</v>
      </c>
      <c r="B13" s="378" t="s">
        <v>21</v>
      </c>
      <c r="C13" s="383" t="s">
        <v>381</v>
      </c>
      <c r="D13" s="380" t="s">
        <v>22</v>
      </c>
      <c r="E13" s="380" t="s">
        <v>287</v>
      </c>
      <c r="F13" s="381" t="s">
        <v>23</v>
      </c>
      <c r="G13" s="168" t="s">
        <v>10</v>
      </c>
      <c r="H13" s="381" t="s">
        <v>11</v>
      </c>
      <c r="I13" s="338" t="str">
        <f>VLOOKUP(C13,'Guide (Bursa)'!$C$1:$K$214,8,FALSE)</f>
        <v>FRM</v>
      </c>
      <c r="J13" s="168" t="str">
        <f>VLOOKUP(C13,'Guide (Bursa)'!$C$1:$K$214,9,FALSE)</f>
        <v>Nur Asiah Tuan Yaacob (BMSC) / Kelvin Wah Kah-Jian (BMDC)/Tee Kai Hong</v>
      </c>
      <c r="K13" s="168"/>
      <c r="L13" s="382" t="s">
        <v>381</v>
      </c>
      <c r="M13" s="168"/>
      <c r="N13" s="168"/>
      <c r="O13" s="168"/>
      <c r="P13" s="168"/>
      <c r="Q13" s="338" t="s">
        <v>719</v>
      </c>
      <c r="T13" s="338" t="s">
        <v>719</v>
      </c>
      <c r="W13" s="12" t="s">
        <v>289</v>
      </c>
      <c r="Y13" s="12" t="s">
        <v>1</v>
      </c>
    </row>
    <row r="14" spans="1:26" ht="24" x14ac:dyDescent="0.3">
      <c r="A14" s="380">
        <v>4.3</v>
      </c>
      <c r="B14" s="378" t="s">
        <v>24</v>
      </c>
      <c r="C14" s="384" t="s">
        <v>492</v>
      </c>
      <c r="D14" s="380" t="s">
        <v>25</v>
      </c>
      <c r="E14" s="380" t="s">
        <v>26</v>
      </c>
      <c r="F14" s="381" t="s">
        <v>9</v>
      </c>
      <c r="G14" s="168" t="s">
        <v>635</v>
      </c>
      <c r="H14" s="381" t="s">
        <v>11</v>
      </c>
      <c r="I14" s="169" t="str">
        <f>VLOOKUP(C14,'Guide (Bursa)'!$C$1:$K$214,8,FALSE)</f>
        <v>Finance</v>
      </c>
      <c r="J14" s="168" t="str">
        <f>VLOOKUP(C14,'Guide (Bursa)'!$C$1:$K$214,9,FALSE)</f>
        <v>Christopher Low Ching Soon (Finance) / Gomathi Ganesan (Treasury)</v>
      </c>
      <c r="K14" s="168"/>
      <c r="L14" s="385" t="s">
        <v>492</v>
      </c>
      <c r="M14" s="168"/>
      <c r="N14" s="168"/>
      <c r="O14" s="168"/>
      <c r="P14" s="447"/>
      <c r="R14" s="445" t="s">
        <v>985</v>
      </c>
      <c r="S14" s="446"/>
      <c r="U14" s="445" t="s">
        <v>985</v>
      </c>
      <c r="V14" s="446"/>
      <c r="X14" s="12" t="s">
        <v>289</v>
      </c>
      <c r="Z14" s="12" t="s">
        <v>1</v>
      </c>
    </row>
    <row r="15" spans="1:26" ht="36" x14ac:dyDescent="0.3">
      <c r="A15" s="380">
        <v>4.3</v>
      </c>
      <c r="B15" s="378" t="s">
        <v>24</v>
      </c>
      <c r="C15" s="384" t="s">
        <v>493</v>
      </c>
      <c r="D15" s="380" t="s">
        <v>27</v>
      </c>
      <c r="E15" s="380" t="s">
        <v>26</v>
      </c>
      <c r="F15" s="381" t="s">
        <v>9</v>
      </c>
      <c r="G15" s="168" t="s">
        <v>635</v>
      </c>
      <c r="H15" s="381" t="s">
        <v>11</v>
      </c>
      <c r="I15" s="169" t="str">
        <f>VLOOKUP(C15,'Guide (Bursa)'!$C$1:$K$214,8,FALSE)</f>
        <v>Finance</v>
      </c>
      <c r="J15" s="168" t="str">
        <f>VLOOKUP(C15,'Guide (Bursa)'!$C$1:$K$214,9,FALSE)</f>
        <v>Christopher Low Ching Soon (Finance) / Gomathi Ganesan (Treasury)</v>
      </c>
      <c r="K15" s="168"/>
      <c r="L15" s="385" t="s">
        <v>493</v>
      </c>
      <c r="M15" s="168"/>
      <c r="N15" s="168"/>
      <c r="O15" s="168"/>
      <c r="P15" s="447"/>
      <c r="R15" s="445" t="s">
        <v>985</v>
      </c>
      <c r="S15" s="446"/>
      <c r="U15" s="445" t="s">
        <v>985</v>
      </c>
      <c r="V15" s="446"/>
      <c r="X15" s="12" t="s">
        <v>289</v>
      </c>
      <c r="Z15" s="12" t="s">
        <v>1</v>
      </c>
    </row>
    <row r="16" spans="1:26" ht="36" x14ac:dyDescent="0.3">
      <c r="A16" s="380">
        <v>4.3</v>
      </c>
      <c r="B16" s="378" t="s">
        <v>24</v>
      </c>
      <c r="C16" s="384" t="s">
        <v>494</v>
      </c>
      <c r="D16" s="380" t="s">
        <v>28</v>
      </c>
      <c r="E16" s="380" t="s">
        <v>26</v>
      </c>
      <c r="F16" s="381" t="s">
        <v>9</v>
      </c>
      <c r="G16" s="168" t="s">
        <v>635</v>
      </c>
      <c r="H16" s="381" t="s">
        <v>11</v>
      </c>
      <c r="I16" s="169" t="str">
        <f>VLOOKUP(C16,'Guide (Bursa)'!$C$1:$K$214,8,FALSE)</f>
        <v>Finance</v>
      </c>
      <c r="J16" s="168" t="str">
        <f>VLOOKUP(C16,'Guide (Bursa)'!$C$1:$K$214,9,FALSE)</f>
        <v>Christopher Low Ching Soon (Finance) / Gomathi Ganesan (Treasury)</v>
      </c>
      <c r="K16" s="168"/>
      <c r="L16" s="385" t="s">
        <v>494</v>
      </c>
      <c r="M16" s="168"/>
      <c r="N16" s="168"/>
      <c r="O16" s="168"/>
      <c r="P16" s="447"/>
      <c r="R16" s="445" t="s">
        <v>985</v>
      </c>
      <c r="S16" s="446"/>
      <c r="U16" s="445" t="s">
        <v>985</v>
      </c>
      <c r="V16" s="446"/>
      <c r="X16" s="12" t="s">
        <v>289</v>
      </c>
      <c r="Z16" s="12" t="s">
        <v>1</v>
      </c>
    </row>
    <row r="17" spans="1:26" ht="24" x14ac:dyDescent="0.3">
      <c r="A17" s="380">
        <v>4.3</v>
      </c>
      <c r="B17" s="378" t="s">
        <v>24</v>
      </c>
      <c r="C17" s="384" t="s">
        <v>495</v>
      </c>
      <c r="D17" s="380" t="s">
        <v>29</v>
      </c>
      <c r="E17" s="380" t="s">
        <v>26</v>
      </c>
      <c r="F17" s="381" t="s">
        <v>9</v>
      </c>
      <c r="G17" s="168" t="s">
        <v>635</v>
      </c>
      <c r="H17" s="381" t="s">
        <v>11</v>
      </c>
      <c r="I17" s="169" t="str">
        <f>VLOOKUP(C17,'Guide (Bursa)'!$C$1:$K$214,8,FALSE)</f>
        <v>Finance</v>
      </c>
      <c r="J17" s="168" t="str">
        <f>VLOOKUP(C17,'Guide (Bursa)'!$C$1:$K$214,9,FALSE)</f>
        <v>Christopher Low Ching Soon (Finance) / Gomathi Ganesan (Treasury)</v>
      </c>
      <c r="K17" s="168"/>
      <c r="L17" s="385" t="s">
        <v>495</v>
      </c>
      <c r="M17" s="168"/>
      <c r="N17" s="168"/>
      <c r="O17" s="168"/>
      <c r="P17" s="447"/>
      <c r="R17" s="445" t="s">
        <v>985</v>
      </c>
      <c r="S17" s="446"/>
      <c r="U17" s="445" t="s">
        <v>985</v>
      </c>
      <c r="V17" s="446"/>
      <c r="X17" s="12" t="s">
        <v>289</v>
      </c>
      <c r="Z17" s="12" t="s">
        <v>1</v>
      </c>
    </row>
    <row r="18" spans="1:26" ht="24" x14ac:dyDescent="0.3">
      <c r="A18" s="380">
        <v>4.3</v>
      </c>
      <c r="B18" s="378" t="s">
        <v>24</v>
      </c>
      <c r="C18" s="384" t="s">
        <v>496</v>
      </c>
      <c r="D18" s="380" t="s">
        <v>30</v>
      </c>
      <c r="E18" s="380" t="s">
        <v>26</v>
      </c>
      <c r="F18" s="381" t="s">
        <v>9</v>
      </c>
      <c r="G18" s="168" t="s">
        <v>635</v>
      </c>
      <c r="H18" s="381" t="s">
        <v>11</v>
      </c>
      <c r="I18" s="169" t="str">
        <f>VLOOKUP(C18,'Guide (Bursa)'!$C$1:$K$214,8,FALSE)</f>
        <v>Finance</v>
      </c>
      <c r="J18" s="168" t="str">
        <f>VLOOKUP(C18,'Guide (Bursa)'!$C$1:$K$214,9,FALSE)</f>
        <v>Christopher Low Ching Soon (Finance) / Gomathi Ganesan (Treasury)</v>
      </c>
      <c r="K18" s="168"/>
      <c r="L18" s="385" t="s">
        <v>496</v>
      </c>
      <c r="M18" s="168"/>
      <c r="N18" s="168"/>
      <c r="O18" s="168"/>
      <c r="P18" s="447"/>
      <c r="R18" s="445" t="s">
        <v>985</v>
      </c>
      <c r="S18" s="446"/>
      <c r="U18" s="445" t="s">
        <v>985</v>
      </c>
      <c r="V18" s="446"/>
      <c r="X18" s="12" t="s">
        <v>289</v>
      </c>
      <c r="Z18" s="12" t="s">
        <v>1</v>
      </c>
    </row>
    <row r="19" spans="1:26" ht="36" x14ac:dyDescent="0.3">
      <c r="A19" s="380">
        <v>4.3</v>
      </c>
      <c r="B19" s="378" t="s">
        <v>24</v>
      </c>
      <c r="C19" s="384" t="s">
        <v>497</v>
      </c>
      <c r="D19" s="380" t="s">
        <v>31</v>
      </c>
      <c r="E19" s="380" t="s">
        <v>26</v>
      </c>
      <c r="F19" s="381" t="s">
        <v>9</v>
      </c>
      <c r="G19" s="168" t="s">
        <v>635</v>
      </c>
      <c r="H19" s="381" t="s">
        <v>11</v>
      </c>
      <c r="I19" s="169" t="str">
        <f>VLOOKUP(C19,'Guide (Bursa)'!$C$1:$K$214,8,FALSE)</f>
        <v>Finance</v>
      </c>
      <c r="J19" s="168" t="str">
        <f>VLOOKUP(C19,'Guide (Bursa)'!$C$1:$K$214,9,FALSE)</f>
        <v>Christopher Low Ching Soon (Finance) / Gomathi Ganesan (Treasury)</v>
      </c>
      <c r="K19" s="168"/>
      <c r="L19" s="385" t="s">
        <v>497</v>
      </c>
      <c r="M19" s="168"/>
      <c r="N19" s="168"/>
      <c r="O19" s="168"/>
      <c r="P19" s="447"/>
      <c r="R19" s="445" t="s">
        <v>985</v>
      </c>
      <c r="S19" s="446"/>
      <c r="U19" s="445" t="s">
        <v>985</v>
      </c>
      <c r="V19" s="446"/>
      <c r="X19" s="12" t="s">
        <v>289</v>
      </c>
      <c r="Z19" s="12" t="s">
        <v>1</v>
      </c>
    </row>
    <row r="20" spans="1:26" ht="36" x14ac:dyDescent="0.3">
      <c r="A20" s="380">
        <v>4.3</v>
      </c>
      <c r="B20" s="378" t="s">
        <v>24</v>
      </c>
      <c r="C20" s="384" t="s">
        <v>498</v>
      </c>
      <c r="D20" s="380" t="s">
        <v>32</v>
      </c>
      <c r="E20" s="380" t="s">
        <v>26</v>
      </c>
      <c r="F20" s="381" t="s">
        <v>9</v>
      </c>
      <c r="G20" s="168" t="s">
        <v>635</v>
      </c>
      <c r="H20" s="381" t="s">
        <v>11</v>
      </c>
      <c r="I20" s="169" t="str">
        <f>VLOOKUP(C20,'Guide (Bursa)'!$C$1:$K$214,8,FALSE)</f>
        <v>Finance</v>
      </c>
      <c r="J20" s="168" t="str">
        <f>VLOOKUP(C20,'Guide (Bursa)'!$C$1:$K$214,9,FALSE)</f>
        <v>Christopher Low Ching Soon (Finance) / Gomathi Ganesan (Treasury)</v>
      </c>
      <c r="K20" s="168"/>
      <c r="L20" s="385" t="s">
        <v>498</v>
      </c>
      <c r="M20" s="168"/>
      <c r="N20" s="168"/>
      <c r="O20" s="168"/>
      <c r="P20" s="447"/>
      <c r="R20" s="445" t="s">
        <v>985</v>
      </c>
      <c r="S20" s="446"/>
      <c r="U20" s="445" t="s">
        <v>985</v>
      </c>
      <c r="V20" s="446"/>
      <c r="X20" s="12" t="s">
        <v>289</v>
      </c>
      <c r="Z20" s="12" t="s">
        <v>1</v>
      </c>
    </row>
    <row r="21" spans="1:26" ht="36" x14ac:dyDescent="0.3">
      <c r="A21" s="380">
        <v>4.3</v>
      </c>
      <c r="B21" s="378" t="s">
        <v>24</v>
      </c>
      <c r="C21" s="384" t="s">
        <v>499</v>
      </c>
      <c r="D21" s="380" t="s">
        <v>33</v>
      </c>
      <c r="E21" s="380" t="s">
        <v>26</v>
      </c>
      <c r="F21" s="381" t="s">
        <v>9</v>
      </c>
      <c r="G21" s="168" t="s">
        <v>635</v>
      </c>
      <c r="H21" s="381" t="s">
        <v>11</v>
      </c>
      <c r="I21" s="169" t="str">
        <f>VLOOKUP(C21,'Guide (Bursa)'!$C$1:$K$214,8,FALSE)</f>
        <v>Finance</v>
      </c>
      <c r="J21" s="168" t="str">
        <f>VLOOKUP(C21,'Guide (Bursa)'!$C$1:$K$214,9,FALSE)</f>
        <v>Christopher Low Ching Soon (Finance) / Gomathi Ganesan (Treasury)</v>
      </c>
      <c r="K21" s="168"/>
      <c r="L21" s="385" t="s">
        <v>499</v>
      </c>
      <c r="M21" s="168"/>
      <c r="N21" s="168"/>
      <c r="O21" s="168"/>
      <c r="P21" s="447"/>
      <c r="R21" s="445" t="s">
        <v>985</v>
      </c>
      <c r="S21" s="446"/>
      <c r="U21" s="445" t="s">
        <v>985</v>
      </c>
      <c r="V21" s="446"/>
      <c r="X21" s="12" t="s">
        <v>289</v>
      </c>
      <c r="Z21" s="12" t="s">
        <v>1</v>
      </c>
    </row>
    <row r="22" spans="1:26" ht="36" x14ac:dyDescent="0.3">
      <c r="A22" s="380">
        <v>4.3</v>
      </c>
      <c r="B22" s="378" t="s">
        <v>24</v>
      </c>
      <c r="C22" s="384" t="s">
        <v>500</v>
      </c>
      <c r="D22" s="380" t="s">
        <v>34</v>
      </c>
      <c r="E22" s="380" t="s">
        <v>26</v>
      </c>
      <c r="F22" s="381" t="s">
        <v>9</v>
      </c>
      <c r="G22" s="168" t="s">
        <v>635</v>
      </c>
      <c r="H22" s="381" t="s">
        <v>11</v>
      </c>
      <c r="I22" s="169" t="str">
        <f>VLOOKUP(C22,'Guide (Bursa)'!$C$1:$K$214,8,FALSE)</f>
        <v>Finance</v>
      </c>
      <c r="J22" s="168" t="str">
        <f>VLOOKUP(C22,'Guide (Bursa)'!$C$1:$K$214,9,FALSE)</f>
        <v>Christopher Low Ching Soon (Finance) / Gomathi Ganesan (Treasury)</v>
      </c>
      <c r="K22" s="168"/>
      <c r="L22" s="385" t="s">
        <v>500</v>
      </c>
      <c r="M22" s="168"/>
      <c r="N22" s="168"/>
      <c r="O22" s="168"/>
      <c r="P22" s="447"/>
      <c r="R22" s="445" t="s">
        <v>985</v>
      </c>
      <c r="S22" s="446"/>
      <c r="U22" s="445" t="s">
        <v>985</v>
      </c>
      <c r="V22" s="446"/>
      <c r="X22" s="12" t="s">
        <v>289</v>
      </c>
      <c r="Z22" s="12" t="s">
        <v>1</v>
      </c>
    </row>
    <row r="23" spans="1:26" ht="24" x14ac:dyDescent="0.3">
      <c r="A23" s="380">
        <v>4.3</v>
      </c>
      <c r="B23" s="378" t="s">
        <v>24</v>
      </c>
      <c r="C23" s="384" t="s">
        <v>501</v>
      </c>
      <c r="D23" s="380" t="s">
        <v>35</v>
      </c>
      <c r="E23" s="380" t="s">
        <v>26</v>
      </c>
      <c r="F23" s="381" t="s">
        <v>9</v>
      </c>
      <c r="G23" s="168" t="s">
        <v>635</v>
      </c>
      <c r="H23" s="381" t="s">
        <v>11</v>
      </c>
      <c r="I23" s="169" t="str">
        <f>VLOOKUP(C23,'Guide (Bursa)'!$C$1:$K$214,8,FALSE)</f>
        <v>Finance</v>
      </c>
      <c r="J23" s="168" t="str">
        <f>VLOOKUP(C23,'Guide (Bursa)'!$C$1:$K$214,9,FALSE)</f>
        <v>Christopher Low Ching Soon (Finance) / Gomathi Ganesan (Treasury)</v>
      </c>
      <c r="K23" s="168"/>
      <c r="L23" s="385" t="s">
        <v>501</v>
      </c>
      <c r="M23" s="168"/>
      <c r="N23" s="168"/>
      <c r="O23" s="168"/>
      <c r="P23" s="447"/>
      <c r="R23" s="445" t="s">
        <v>985</v>
      </c>
      <c r="S23" s="446"/>
      <c r="U23" s="445" t="s">
        <v>985</v>
      </c>
      <c r="V23" s="446"/>
      <c r="X23" s="12" t="s">
        <v>289</v>
      </c>
      <c r="Z23" s="12" t="s">
        <v>1</v>
      </c>
    </row>
    <row r="24" spans="1:26" ht="36" x14ac:dyDescent="0.3">
      <c r="A24" s="380">
        <v>4.3</v>
      </c>
      <c r="B24" s="378" t="s">
        <v>24</v>
      </c>
      <c r="C24" s="384" t="s">
        <v>502</v>
      </c>
      <c r="D24" s="380" t="s">
        <v>36</v>
      </c>
      <c r="E24" s="380" t="s">
        <v>26</v>
      </c>
      <c r="F24" s="381" t="s">
        <v>9</v>
      </c>
      <c r="G24" s="168" t="s">
        <v>635</v>
      </c>
      <c r="H24" s="381" t="s">
        <v>11</v>
      </c>
      <c r="I24" s="169" t="str">
        <f>VLOOKUP(C24,'Guide (Bursa)'!$C$1:$K$214,8,FALSE)</f>
        <v>Finance</v>
      </c>
      <c r="J24" s="168" t="str">
        <f>VLOOKUP(C24,'Guide (Bursa)'!$C$1:$K$214,9,FALSE)</f>
        <v>Christopher Low Ching Soon (Finance) / Gomathi Ganesan (Treasury)</v>
      </c>
      <c r="K24" s="168"/>
      <c r="L24" s="385" t="s">
        <v>502</v>
      </c>
      <c r="M24" s="168"/>
      <c r="N24" s="168"/>
      <c r="O24" s="168"/>
      <c r="P24" s="447"/>
      <c r="R24" s="445" t="s">
        <v>985</v>
      </c>
      <c r="S24" s="446"/>
      <c r="U24" s="445" t="s">
        <v>985</v>
      </c>
      <c r="V24" s="446"/>
      <c r="X24" s="12" t="s">
        <v>289</v>
      </c>
      <c r="Z24" s="12" t="s">
        <v>1</v>
      </c>
    </row>
    <row r="25" spans="1:26" ht="24" x14ac:dyDescent="0.3">
      <c r="A25" s="380">
        <v>4.3</v>
      </c>
      <c r="B25" s="378" t="s">
        <v>24</v>
      </c>
      <c r="C25" s="384" t="s">
        <v>503</v>
      </c>
      <c r="D25" s="380" t="s">
        <v>37</v>
      </c>
      <c r="E25" s="380" t="s">
        <v>26</v>
      </c>
      <c r="F25" s="381" t="s">
        <v>9</v>
      </c>
      <c r="G25" s="168" t="s">
        <v>635</v>
      </c>
      <c r="H25" s="381" t="s">
        <v>11</v>
      </c>
      <c r="I25" s="169" t="str">
        <f>VLOOKUP(C25,'Guide (Bursa)'!$C$1:$K$214,8,FALSE)</f>
        <v>Finance</v>
      </c>
      <c r="J25" s="168" t="str">
        <f>VLOOKUP(C25,'Guide (Bursa)'!$C$1:$K$214,9,FALSE)</f>
        <v>Christopher Low Ching Soon (Finance) / Gomathi Ganesan (Treasury)</v>
      </c>
      <c r="K25" s="168"/>
      <c r="L25" s="385" t="s">
        <v>503</v>
      </c>
      <c r="M25" s="168"/>
      <c r="N25" s="168"/>
      <c r="O25" s="168"/>
      <c r="P25" s="447"/>
      <c r="R25" s="445" t="s">
        <v>985</v>
      </c>
      <c r="S25" s="446"/>
      <c r="U25" s="445" t="s">
        <v>985</v>
      </c>
      <c r="V25" s="446"/>
      <c r="X25" s="12" t="s">
        <v>289</v>
      </c>
      <c r="Z25" s="12" t="s">
        <v>1</v>
      </c>
    </row>
    <row r="26" spans="1:26" ht="24" x14ac:dyDescent="0.3">
      <c r="A26" s="380">
        <v>4.3</v>
      </c>
      <c r="B26" s="378" t="s">
        <v>24</v>
      </c>
      <c r="C26" s="384" t="s">
        <v>504</v>
      </c>
      <c r="D26" s="380" t="s">
        <v>703</v>
      </c>
      <c r="E26" s="380" t="s">
        <v>26</v>
      </c>
      <c r="F26" s="381" t="s">
        <v>9</v>
      </c>
      <c r="G26" s="168" t="s">
        <v>635</v>
      </c>
      <c r="H26" s="381" t="s">
        <v>11</v>
      </c>
      <c r="I26" s="169" t="str">
        <f>VLOOKUP(C26,'Guide (Bursa)'!$C$1:$K$214,8,FALSE)</f>
        <v>Finance</v>
      </c>
      <c r="J26" s="168" t="str">
        <f>VLOOKUP(C26,'Guide (Bursa)'!$C$1:$K$214,9,FALSE)</f>
        <v>Christopher Low Ching Soon (Finance) / Gomathi Ganesan (Treasury)</v>
      </c>
      <c r="K26" s="168"/>
      <c r="L26" s="385" t="s">
        <v>504</v>
      </c>
      <c r="M26" s="168"/>
      <c r="N26" s="168"/>
      <c r="O26" s="168"/>
      <c r="P26" s="447"/>
      <c r="R26" s="445" t="s">
        <v>985</v>
      </c>
      <c r="S26" s="446"/>
      <c r="U26" s="445" t="s">
        <v>985</v>
      </c>
      <c r="V26" s="446"/>
      <c r="X26" s="12" t="s">
        <v>289</v>
      </c>
      <c r="Z26" s="12" t="s">
        <v>1</v>
      </c>
    </row>
    <row r="27" spans="1:26" ht="36" x14ac:dyDescent="0.3">
      <c r="A27" s="380">
        <v>4.3</v>
      </c>
      <c r="B27" s="378" t="s">
        <v>24</v>
      </c>
      <c r="C27" s="384" t="s">
        <v>505</v>
      </c>
      <c r="D27" s="380" t="s">
        <v>38</v>
      </c>
      <c r="E27" s="380" t="s">
        <v>26</v>
      </c>
      <c r="F27" s="381" t="s">
        <v>9</v>
      </c>
      <c r="G27" s="168" t="s">
        <v>635</v>
      </c>
      <c r="H27" s="381" t="s">
        <v>11</v>
      </c>
      <c r="I27" s="169" t="str">
        <f>VLOOKUP(C27,'Guide (Bursa)'!$C$1:$K$214,8,FALSE)</f>
        <v>Finance</v>
      </c>
      <c r="J27" s="168" t="str">
        <f>VLOOKUP(C27,'Guide (Bursa)'!$C$1:$K$214,9,FALSE)</f>
        <v>Christopher Low Ching Soon (Finance) / Gomathi Ganesan (Treasury)</v>
      </c>
      <c r="K27" s="168"/>
      <c r="L27" s="385" t="s">
        <v>505</v>
      </c>
      <c r="M27" s="168"/>
      <c r="N27" s="168"/>
      <c r="O27" s="168"/>
      <c r="P27" s="447"/>
      <c r="R27" s="445" t="s">
        <v>985</v>
      </c>
      <c r="S27" s="446"/>
      <c r="U27" s="445" t="s">
        <v>985</v>
      </c>
      <c r="V27" s="446"/>
      <c r="X27" s="12" t="s">
        <v>289</v>
      </c>
      <c r="Z27" s="12" t="s">
        <v>1</v>
      </c>
    </row>
    <row r="28" spans="1:26" ht="24" x14ac:dyDescent="0.3">
      <c r="A28" s="380">
        <v>4.3</v>
      </c>
      <c r="B28" s="378" t="s">
        <v>39</v>
      </c>
      <c r="C28" s="384" t="s">
        <v>506</v>
      </c>
      <c r="D28" s="380" t="s">
        <v>40</v>
      </c>
      <c r="E28" s="380" t="s">
        <v>26</v>
      </c>
      <c r="F28" s="381" t="s">
        <v>9</v>
      </c>
      <c r="G28" s="168" t="s">
        <v>635</v>
      </c>
      <c r="H28" s="381" t="s">
        <v>11</v>
      </c>
      <c r="I28" s="169" t="str">
        <f>VLOOKUP(C28,'Guide (Bursa)'!$C$1:$K$214,8,FALSE)</f>
        <v>Finance</v>
      </c>
      <c r="J28" s="168" t="str">
        <f>VLOOKUP(C28,'Guide (Bursa)'!$C$1:$K$214,9,FALSE)</f>
        <v>Christopher Low Ching Soon (Finance) / Gomathi Ganesan (Treasury)</v>
      </c>
      <c r="K28" s="168"/>
      <c r="L28" s="385" t="s">
        <v>506</v>
      </c>
      <c r="M28" s="168"/>
      <c r="N28" s="168"/>
      <c r="O28" s="168"/>
      <c r="P28" s="447"/>
      <c r="R28" s="445" t="s">
        <v>985</v>
      </c>
      <c r="S28" s="446"/>
      <c r="U28" s="445" t="s">
        <v>985</v>
      </c>
      <c r="V28" s="446"/>
      <c r="X28" s="12" t="s">
        <v>289</v>
      </c>
      <c r="Z28" s="12" t="s">
        <v>1</v>
      </c>
    </row>
    <row r="29" spans="1:26" ht="24" x14ac:dyDescent="0.3">
      <c r="A29" s="380">
        <v>4.4000000000000004</v>
      </c>
      <c r="B29" s="378" t="s">
        <v>41</v>
      </c>
      <c r="C29" s="384" t="s">
        <v>382</v>
      </c>
      <c r="D29" s="380" t="s">
        <v>42</v>
      </c>
      <c r="E29" s="380" t="s">
        <v>287</v>
      </c>
      <c r="F29" s="381" t="s">
        <v>43</v>
      </c>
      <c r="G29" s="168" t="s">
        <v>10</v>
      </c>
      <c r="H29" s="381" t="s">
        <v>11</v>
      </c>
      <c r="I29" s="338" t="str">
        <f>VLOOKUP(C29,'Guide (Bursa)'!$C$1:$K$214,8,FALSE)</f>
        <v>FRM</v>
      </c>
      <c r="J29" s="168" t="str">
        <f>VLOOKUP(C29,'Guide (Bursa)'!$C$1:$K$214,9,FALSE)</f>
        <v>Nur Asiah Tuan Yaacob (BMSC) / Kelvin Wah Kah-Jian (BMDC)/Tee Kai Hong</v>
      </c>
      <c r="K29" s="168"/>
      <c r="L29" s="382" t="s">
        <v>382</v>
      </c>
      <c r="M29" s="168"/>
      <c r="N29" s="168"/>
      <c r="O29" s="168"/>
      <c r="P29" s="168"/>
      <c r="Q29" s="338" t="s">
        <v>719</v>
      </c>
      <c r="T29" s="338" t="s">
        <v>719</v>
      </c>
      <c r="W29" s="12" t="s">
        <v>289</v>
      </c>
      <c r="Y29" s="12" t="s">
        <v>1</v>
      </c>
    </row>
    <row r="30" spans="1:26" ht="36" x14ac:dyDescent="0.3">
      <c r="A30" s="380">
        <v>4.4000000000000004</v>
      </c>
      <c r="B30" s="378" t="s">
        <v>41</v>
      </c>
      <c r="C30" s="384" t="s">
        <v>383</v>
      </c>
      <c r="D30" s="380" t="s">
        <v>44</v>
      </c>
      <c r="E30" s="380" t="s">
        <v>287</v>
      </c>
      <c r="F30" s="381" t="s">
        <v>43</v>
      </c>
      <c r="G30" s="168" t="s">
        <v>10</v>
      </c>
      <c r="H30" s="381" t="s">
        <v>11</v>
      </c>
      <c r="I30" s="338" t="str">
        <f>VLOOKUP(C30,'Guide (Bursa)'!$C$1:$K$214,8,FALSE)</f>
        <v>FRM</v>
      </c>
      <c r="J30" s="168" t="str">
        <f>VLOOKUP(C30,'Guide (Bursa)'!$C$1:$K$214,9,FALSE)</f>
        <v>Nur Asiah Tuan Yaacob (BMSC) / Kelvin Wah Kah-Jian (BMDC)/Tee Kai Hong</v>
      </c>
      <c r="K30" s="168"/>
      <c r="L30" s="382" t="s">
        <v>383</v>
      </c>
      <c r="M30" s="168"/>
      <c r="N30" s="168"/>
      <c r="O30" s="168"/>
      <c r="P30" s="168"/>
      <c r="Q30" s="338" t="s">
        <v>719</v>
      </c>
      <c r="T30" s="338" t="s">
        <v>719</v>
      </c>
      <c r="W30" s="12" t="s">
        <v>289</v>
      </c>
      <c r="Y30" s="12" t="s">
        <v>1</v>
      </c>
    </row>
    <row r="31" spans="1:26" ht="48" x14ac:dyDescent="0.3">
      <c r="A31" s="380">
        <v>4.4000000000000004</v>
      </c>
      <c r="B31" s="378" t="s">
        <v>41</v>
      </c>
      <c r="C31" s="386" t="s">
        <v>507</v>
      </c>
      <c r="D31" s="380" t="s">
        <v>46</v>
      </c>
      <c r="E31" s="380" t="s">
        <v>47</v>
      </c>
      <c r="F31" s="381" t="s">
        <v>23</v>
      </c>
      <c r="G31" s="168" t="s">
        <v>636</v>
      </c>
      <c r="H31" s="381" t="s">
        <v>48</v>
      </c>
      <c r="I31" s="338" t="str">
        <f>VLOOKUP("4.4.3 (a)",'Guide (Bursa)'!$C$1:$K$214,8,FALSE)</f>
        <v>FRM</v>
      </c>
      <c r="J31" s="168" t="s">
        <v>901</v>
      </c>
      <c r="K31" s="381" t="s">
        <v>1005</v>
      </c>
      <c r="L31" s="382" t="s">
        <v>723</v>
      </c>
      <c r="M31" s="382" t="s">
        <v>726</v>
      </c>
      <c r="N31" s="168"/>
      <c r="O31" s="168"/>
      <c r="P31" s="447"/>
      <c r="R31" s="338" t="s">
        <v>719</v>
      </c>
      <c r="S31" s="446"/>
      <c r="U31" s="338" t="s">
        <v>719</v>
      </c>
      <c r="V31" s="446"/>
      <c r="X31" s="12" t="s">
        <v>289</v>
      </c>
      <c r="Z31" s="12" t="s">
        <v>1</v>
      </c>
    </row>
    <row r="32" spans="1:26" ht="24" x14ac:dyDescent="0.3">
      <c r="A32" s="380">
        <v>4.4000000000000004</v>
      </c>
      <c r="B32" s="378" t="s">
        <v>41</v>
      </c>
      <c r="C32" s="384" t="s">
        <v>384</v>
      </c>
      <c r="D32" s="380" t="s">
        <v>49</v>
      </c>
      <c r="E32" s="380" t="s">
        <v>287</v>
      </c>
      <c r="F32" s="381" t="s">
        <v>45</v>
      </c>
      <c r="G32" s="168" t="s">
        <v>10</v>
      </c>
      <c r="H32" s="381" t="s">
        <v>11</v>
      </c>
      <c r="I32" s="338" t="str">
        <f>VLOOKUP(C32,'Guide (Bursa)'!$C$1:$K$214,8,FALSE)</f>
        <v>FRM</v>
      </c>
      <c r="J32" s="168" t="str">
        <f>VLOOKUP(C32,'Guide (Bursa)'!$C$1:$K$214,9,FALSE)</f>
        <v>Nur Asiah Tuan Yaacob (BMSC) / Kelvin Wah Kah-Jian (BMDC)/Tee Kai Hong</v>
      </c>
      <c r="K32" s="168"/>
      <c r="L32" s="382" t="s">
        <v>384</v>
      </c>
      <c r="M32" s="168"/>
      <c r="N32" s="168"/>
      <c r="O32" s="168"/>
      <c r="P32" s="168"/>
      <c r="Q32" s="338" t="s">
        <v>719</v>
      </c>
      <c r="T32" s="338" t="s">
        <v>719</v>
      </c>
      <c r="W32" s="12" t="s">
        <v>289</v>
      </c>
      <c r="Y32" s="12" t="s">
        <v>1</v>
      </c>
    </row>
    <row r="33" spans="1:26" x14ac:dyDescent="0.3">
      <c r="A33" s="380">
        <v>4.4000000000000004</v>
      </c>
      <c r="B33" s="378" t="s">
        <v>41</v>
      </c>
      <c r="C33" s="384" t="s">
        <v>511</v>
      </c>
      <c r="D33" s="380" t="s">
        <v>50</v>
      </c>
      <c r="E33" s="380" t="s">
        <v>51</v>
      </c>
      <c r="F33" s="381" t="s">
        <v>9</v>
      </c>
      <c r="G33" s="168" t="s">
        <v>637</v>
      </c>
      <c r="H33" s="381" t="s">
        <v>11</v>
      </c>
      <c r="I33" s="338" t="str">
        <f>VLOOKUP(C33,'Guide (Bursa)'!$C$1:$K$214,8,FALSE)</f>
        <v>FRM</v>
      </c>
      <c r="J33" s="168" t="str">
        <f>VLOOKUP(C33,'Guide (Bursa)'!$C$1:$K$214,9,FALSE)</f>
        <v>Nur Asiah Tuan Yaacob (BMSC) / Kelvin Wah Kah-Jian (BMDC)/Tee Kai Hong</v>
      </c>
      <c r="K33" s="168"/>
      <c r="L33" s="382" t="s">
        <v>511</v>
      </c>
      <c r="M33" s="168"/>
      <c r="N33" s="168"/>
      <c r="O33" s="168"/>
      <c r="P33" s="447"/>
      <c r="R33" s="338" t="s">
        <v>719</v>
      </c>
      <c r="S33" s="446"/>
      <c r="U33" s="338" t="s">
        <v>719</v>
      </c>
      <c r="V33" s="446"/>
      <c r="X33" s="12" t="s">
        <v>289</v>
      </c>
      <c r="Z33" s="12" t="s">
        <v>1</v>
      </c>
    </row>
    <row r="34" spans="1:26" ht="48" x14ac:dyDescent="0.3">
      <c r="A34" s="380">
        <v>4.4000000000000004</v>
      </c>
      <c r="B34" s="378" t="s">
        <v>41</v>
      </c>
      <c r="C34" s="386" t="s">
        <v>508</v>
      </c>
      <c r="D34" s="380" t="s">
        <v>52</v>
      </c>
      <c r="E34" s="380" t="s">
        <v>47</v>
      </c>
      <c r="F34" s="381" t="s">
        <v>9</v>
      </c>
      <c r="G34" s="168" t="s">
        <v>636</v>
      </c>
      <c r="H34" s="381" t="s">
        <v>11</v>
      </c>
      <c r="I34" s="338" t="str">
        <f>VLOOKUP("4.4.6 (a)",'Guide (Bursa)'!$C$1:$K$214,8,FALSE)</f>
        <v>FRM</v>
      </c>
      <c r="J34" s="168" t="s">
        <v>901</v>
      </c>
      <c r="K34" s="381" t="s">
        <v>1005</v>
      </c>
      <c r="L34" s="382" t="s">
        <v>728</v>
      </c>
      <c r="M34" s="382" t="s">
        <v>731</v>
      </c>
      <c r="N34" s="168"/>
      <c r="O34" s="168"/>
      <c r="P34" s="447"/>
      <c r="R34" s="338" t="s">
        <v>719</v>
      </c>
      <c r="S34" s="446"/>
      <c r="U34" s="338" t="s">
        <v>719</v>
      </c>
      <c r="V34" s="446"/>
      <c r="X34" s="12" t="s">
        <v>289</v>
      </c>
      <c r="Z34" s="12" t="s">
        <v>1</v>
      </c>
    </row>
    <row r="35" spans="1:26" ht="48" x14ac:dyDescent="0.3">
      <c r="A35" s="380">
        <v>4.4000000000000004</v>
      </c>
      <c r="B35" s="378" t="s">
        <v>41</v>
      </c>
      <c r="C35" s="386" t="s">
        <v>509</v>
      </c>
      <c r="D35" s="380" t="s">
        <v>53</v>
      </c>
      <c r="E35" s="380" t="s">
        <v>47</v>
      </c>
      <c r="F35" s="381" t="s">
        <v>9</v>
      </c>
      <c r="G35" s="168" t="s">
        <v>636</v>
      </c>
      <c r="H35" s="381" t="s">
        <v>11</v>
      </c>
      <c r="I35" s="338" t="str">
        <f>VLOOKUP("4.4.7 (a)",'Guide (Bursa)'!$C$1:$K$214,8,FALSE)</f>
        <v>FRM</v>
      </c>
      <c r="J35" s="168" t="s">
        <v>901</v>
      </c>
      <c r="K35" s="381" t="s">
        <v>1005</v>
      </c>
      <c r="L35" s="382" t="s">
        <v>732</v>
      </c>
      <c r="M35" s="382" t="s">
        <v>734</v>
      </c>
      <c r="N35" s="168"/>
      <c r="O35" s="168"/>
      <c r="P35" s="447"/>
      <c r="R35" s="338" t="s">
        <v>719</v>
      </c>
      <c r="S35" s="446"/>
      <c r="U35" s="338" t="s">
        <v>719</v>
      </c>
      <c r="V35" s="446"/>
      <c r="X35" s="12" t="s">
        <v>289</v>
      </c>
      <c r="Z35" s="12" t="s">
        <v>1</v>
      </c>
    </row>
    <row r="36" spans="1:26" ht="24" x14ac:dyDescent="0.3">
      <c r="A36" s="380">
        <v>4.4000000000000004</v>
      </c>
      <c r="B36" s="378" t="s">
        <v>41</v>
      </c>
      <c r="C36" s="384" t="s">
        <v>385</v>
      </c>
      <c r="D36" s="380" t="s">
        <v>54</v>
      </c>
      <c r="E36" s="380" t="s">
        <v>287</v>
      </c>
      <c r="F36" s="381" t="s">
        <v>45</v>
      </c>
      <c r="G36" s="168" t="s">
        <v>10</v>
      </c>
      <c r="H36" s="381" t="s">
        <v>11</v>
      </c>
      <c r="I36" s="338" t="str">
        <f>VLOOKUP(C36,'Guide (Bursa)'!$C$1:$K$214,8,FALSE)</f>
        <v>FRM</v>
      </c>
      <c r="J36" s="168" t="str">
        <f>VLOOKUP(C36,'Guide (Bursa)'!$C$1:$K$214,9,FALSE)</f>
        <v>Nur Asiah Tuan Yaacob (BMSC) / Kelvin Wah Kah-Jian (BMDC)/Tee Kai Hong</v>
      </c>
      <c r="K36" s="168"/>
      <c r="L36" s="382" t="s">
        <v>385</v>
      </c>
      <c r="M36" s="168"/>
      <c r="N36" s="168"/>
      <c r="O36" s="168"/>
      <c r="P36" s="168"/>
      <c r="Q36" s="338" t="s">
        <v>719</v>
      </c>
      <c r="T36" s="338" t="s">
        <v>719</v>
      </c>
      <c r="W36" s="12" t="s">
        <v>289</v>
      </c>
      <c r="Y36" s="12" t="s">
        <v>1</v>
      </c>
    </row>
    <row r="37" spans="1:26" ht="24" x14ac:dyDescent="0.3">
      <c r="A37" s="380">
        <v>4.4000000000000004</v>
      </c>
      <c r="B37" s="378" t="s">
        <v>41</v>
      </c>
      <c r="C37" s="384" t="s">
        <v>512</v>
      </c>
      <c r="D37" s="380" t="s">
        <v>55</v>
      </c>
      <c r="E37" s="380" t="s">
        <v>56</v>
      </c>
      <c r="F37" s="381" t="s">
        <v>9</v>
      </c>
      <c r="G37" s="168" t="s">
        <v>637</v>
      </c>
      <c r="H37" s="381" t="s">
        <v>11</v>
      </c>
      <c r="I37" s="338" t="str">
        <f>VLOOKUP(C37,'Guide (Bursa)'!$C$1:$K$214,8,FALSE)</f>
        <v>FRM</v>
      </c>
      <c r="J37" s="168" t="str">
        <f>VLOOKUP(C37,'Guide (Bursa)'!$C$1:$K$214,9,FALSE)</f>
        <v>Nur Asiah Tuan Yaacob (BMSC) / Kelvin Wah Kah-Jian (BMDC)/Tee Kai Hong</v>
      </c>
      <c r="K37" s="168"/>
      <c r="L37" s="382" t="s">
        <v>512</v>
      </c>
      <c r="M37" s="168"/>
      <c r="N37" s="168"/>
      <c r="O37" s="168"/>
      <c r="P37" s="447"/>
      <c r="R37" s="338" t="s">
        <v>719</v>
      </c>
      <c r="S37" s="446"/>
      <c r="U37" s="338" t="s">
        <v>719</v>
      </c>
      <c r="V37" s="446"/>
      <c r="X37" s="12" t="s">
        <v>289</v>
      </c>
      <c r="Z37" s="12" t="s">
        <v>1</v>
      </c>
    </row>
    <row r="38" spans="1:26" ht="48" x14ac:dyDescent="0.3">
      <c r="A38" s="380">
        <v>4.4000000000000004</v>
      </c>
      <c r="B38" s="378" t="s">
        <v>41</v>
      </c>
      <c r="C38" s="386" t="s">
        <v>510</v>
      </c>
      <c r="D38" s="380" t="s">
        <v>57</v>
      </c>
      <c r="E38" s="380" t="s">
        <v>47</v>
      </c>
      <c r="F38" s="381" t="s">
        <v>9</v>
      </c>
      <c r="G38" s="168" t="s">
        <v>636</v>
      </c>
      <c r="H38" s="381" t="s">
        <v>11</v>
      </c>
      <c r="I38" s="338" t="str">
        <f>VLOOKUP("4.4.10 (a)",'Guide (Bursa)'!$C$1:$K$214,8,FALSE)</f>
        <v>FRM</v>
      </c>
      <c r="J38" s="168" t="s">
        <v>901</v>
      </c>
      <c r="K38" s="381" t="s">
        <v>1006</v>
      </c>
      <c r="L38" s="382" t="s">
        <v>737</v>
      </c>
      <c r="M38" s="382" t="s">
        <v>739</v>
      </c>
      <c r="N38" s="168"/>
      <c r="O38" s="168"/>
      <c r="P38" s="447"/>
      <c r="R38" s="338" t="s">
        <v>719</v>
      </c>
      <c r="S38" s="446"/>
      <c r="U38" s="338" t="s">
        <v>719</v>
      </c>
      <c r="V38" s="446"/>
      <c r="X38" s="12" t="s">
        <v>289</v>
      </c>
      <c r="Z38" s="12" t="s">
        <v>1</v>
      </c>
    </row>
    <row r="39" spans="1:26" x14ac:dyDescent="0.3">
      <c r="A39" s="381">
        <v>5.0999999999999996</v>
      </c>
      <c r="B39" s="378" t="s">
        <v>58</v>
      </c>
      <c r="C39" s="383" t="s">
        <v>386</v>
      </c>
      <c r="D39" s="378" t="s">
        <v>59</v>
      </c>
      <c r="E39" s="380" t="s">
        <v>287</v>
      </c>
      <c r="F39" s="381" t="s">
        <v>43</v>
      </c>
      <c r="G39" s="168" t="s">
        <v>10</v>
      </c>
      <c r="H39" s="381" t="s">
        <v>60</v>
      </c>
      <c r="I39" s="338" t="str">
        <f>VLOOKUP(C39,'Guide (Bursa)'!$C$1:$K$214,8,FALSE)</f>
        <v>FRM</v>
      </c>
      <c r="J39" s="168" t="str">
        <f>VLOOKUP(C39,'Guide (Bursa)'!$C$1:$K$214,9,FALSE)</f>
        <v>Nur Asiah Tuan Yaacob (BMSC) / Kelvin Wah Kah-Jian (BMDC)/Tee Kai Hong</v>
      </c>
      <c r="K39" s="168"/>
      <c r="L39" s="382" t="s">
        <v>386</v>
      </c>
      <c r="M39" s="168"/>
      <c r="N39" s="168"/>
      <c r="O39" s="168"/>
      <c r="P39" s="168"/>
      <c r="Q39" s="338" t="s">
        <v>719</v>
      </c>
      <c r="T39" s="338" t="s">
        <v>719</v>
      </c>
      <c r="W39" s="12" t="s">
        <v>1</v>
      </c>
      <c r="Y39" s="12" t="s">
        <v>1</v>
      </c>
    </row>
    <row r="40" spans="1:26" ht="24" x14ac:dyDescent="0.3">
      <c r="A40" s="381">
        <v>5.2</v>
      </c>
      <c r="B40" s="378" t="s">
        <v>61</v>
      </c>
      <c r="C40" s="383" t="s">
        <v>387</v>
      </c>
      <c r="D40" s="378" t="s">
        <v>61</v>
      </c>
      <c r="E40" s="380" t="s">
        <v>287</v>
      </c>
      <c r="F40" s="381" t="s">
        <v>43</v>
      </c>
      <c r="G40" s="168" t="s">
        <v>10</v>
      </c>
      <c r="H40" s="381" t="s">
        <v>60</v>
      </c>
      <c r="I40" s="338" t="str">
        <f>VLOOKUP(C40,'Guide (Bursa)'!$C$1:$K$214,8,FALSE)</f>
        <v>FRM</v>
      </c>
      <c r="J40" s="168" t="str">
        <f>VLOOKUP(C40,'Guide (Bursa)'!$C$1:$K$214,9,FALSE)</f>
        <v>Nur Asiah Tuan Yaacob (BMSC) / Kelvin Wah Kah-Jian (BMDC)/Tee Kai Hong</v>
      </c>
      <c r="K40" s="168"/>
      <c r="L40" s="382" t="s">
        <v>387</v>
      </c>
      <c r="M40" s="168"/>
      <c r="N40" s="168"/>
      <c r="O40" s="168"/>
      <c r="P40" s="168"/>
      <c r="Q40" s="338" t="s">
        <v>719</v>
      </c>
      <c r="T40" s="338" t="s">
        <v>719</v>
      </c>
      <c r="W40" s="12" t="s">
        <v>1</v>
      </c>
      <c r="Y40" s="12" t="s">
        <v>1</v>
      </c>
    </row>
    <row r="41" spans="1:26" x14ac:dyDescent="0.3">
      <c r="A41" s="381">
        <v>5.3</v>
      </c>
      <c r="B41" s="378" t="s">
        <v>62</v>
      </c>
      <c r="C41" s="383" t="s">
        <v>388</v>
      </c>
      <c r="D41" s="380" t="s">
        <v>63</v>
      </c>
      <c r="E41" s="380" t="s">
        <v>287</v>
      </c>
      <c r="F41" s="381" t="s">
        <v>64</v>
      </c>
      <c r="G41" s="168" t="s">
        <v>10</v>
      </c>
      <c r="H41" s="381" t="s">
        <v>11</v>
      </c>
      <c r="I41" s="338" t="str">
        <f>VLOOKUP(C41,'Guide (Bursa)'!$C$1:$K$214,8,FALSE)</f>
        <v>FRM</v>
      </c>
      <c r="J41" s="168" t="str">
        <f>VLOOKUP(C41,'Guide (Bursa)'!$C$1:$K$214,9,FALSE)</f>
        <v>Nur Asiah Tuan Yaacob (BMSC) / Kelvin Wah Kah-Jian (BMDC)/Tee Kai Hong</v>
      </c>
      <c r="K41" s="168"/>
      <c r="L41" s="382" t="s">
        <v>388</v>
      </c>
      <c r="M41" s="168"/>
      <c r="N41" s="168"/>
      <c r="O41" s="168"/>
      <c r="P41" s="168"/>
      <c r="Q41" s="338" t="s">
        <v>719</v>
      </c>
      <c r="T41" s="338" t="s">
        <v>719</v>
      </c>
      <c r="W41" s="12" t="s">
        <v>1</v>
      </c>
      <c r="Y41" s="12" t="s">
        <v>1</v>
      </c>
    </row>
    <row r="42" spans="1:26" x14ac:dyDescent="0.3">
      <c r="A42" s="381">
        <v>5.3</v>
      </c>
      <c r="B42" s="378" t="s">
        <v>62</v>
      </c>
      <c r="C42" s="383" t="s">
        <v>389</v>
      </c>
      <c r="D42" s="380" t="s">
        <v>65</v>
      </c>
      <c r="E42" s="380" t="s">
        <v>287</v>
      </c>
      <c r="F42" s="381" t="s">
        <v>43</v>
      </c>
      <c r="G42" s="168" t="s">
        <v>10</v>
      </c>
      <c r="H42" s="381" t="s">
        <v>11</v>
      </c>
      <c r="I42" s="338" t="str">
        <f>VLOOKUP(C42,'Guide (Bursa)'!$C$1:$K$214,8,FALSE)</f>
        <v>FRM</v>
      </c>
      <c r="J42" s="168" t="str">
        <f>VLOOKUP(C42,'Guide (Bursa)'!$C$1:$K$214,9,FALSE)</f>
        <v>Nur Asiah Tuan Yaacob (BMSC) / Kelvin Wah Kah-Jian (BMDC)/Tee Kai Hong</v>
      </c>
      <c r="K42" s="168"/>
      <c r="L42" s="382" t="s">
        <v>389</v>
      </c>
      <c r="M42" s="168"/>
      <c r="N42" s="168"/>
      <c r="O42" s="168"/>
      <c r="P42" s="168"/>
      <c r="Q42" s="338" t="s">
        <v>719</v>
      </c>
      <c r="T42" s="338" t="s">
        <v>719</v>
      </c>
      <c r="W42" s="12" t="s">
        <v>1</v>
      </c>
      <c r="Y42" s="12" t="s">
        <v>1</v>
      </c>
    </row>
    <row r="43" spans="1:26" x14ac:dyDescent="0.3">
      <c r="A43" s="381">
        <v>5.3</v>
      </c>
      <c r="B43" s="378" t="s">
        <v>62</v>
      </c>
      <c r="C43" s="383" t="s">
        <v>390</v>
      </c>
      <c r="D43" s="380" t="s">
        <v>688</v>
      </c>
      <c r="E43" s="380" t="s">
        <v>287</v>
      </c>
      <c r="F43" s="381" t="s">
        <v>45</v>
      </c>
      <c r="G43" s="168" t="s">
        <v>10</v>
      </c>
      <c r="H43" s="381" t="s">
        <v>11</v>
      </c>
      <c r="I43" s="338" t="str">
        <f>VLOOKUP(C43,'Guide (Bursa)'!$C$1:$K$214,8,FALSE)</f>
        <v>FRM</v>
      </c>
      <c r="J43" s="168" t="str">
        <f>VLOOKUP(C43,'Guide (Bursa)'!$C$1:$K$214,9,FALSE)</f>
        <v>Nur Asiah Tuan Yaacob (BMSC) / Kelvin Wah Kah-Jian (BMDC)/Tee Kai Hong</v>
      </c>
      <c r="K43" s="168"/>
      <c r="L43" s="382" t="s">
        <v>390</v>
      </c>
      <c r="M43" s="168"/>
      <c r="N43" s="168"/>
      <c r="O43" s="168"/>
      <c r="P43" s="168"/>
      <c r="Q43" s="338" t="s">
        <v>719</v>
      </c>
      <c r="T43" s="338" t="s">
        <v>719</v>
      </c>
      <c r="W43" s="12" t="s">
        <v>1</v>
      </c>
      <c r="Y43" s="12" t="s">
        <v>1</v>
      </c>
    </row>
    <row r="44" spans="1:26" ht="24" x14ac:dyDescent="0.3">
      <c r="A44" s="381">
        <v>5.3</v>
      </c>
      <c r="B44" s="378" t="s">
        <v>62</v>
      </c>
      <c r="C44" s="383" t="s">
        <v>391</v>
      </c>
      <c r="D44" s="380" t="s">
        <v>67</v>
      </c>
      <c r="E44" s="380" t="s">
        <v>287</v>
      </c>
      <c r="F44" s="381" t="s">
        <v>45</v>
      </c>
      <c r="G44" s="168" t="s">
        <v>10</v>
      </c>
      <c r="H44" s="381" t="s">
        <v>68</v>
      </c>
      <c r="I44" s="338" t="str">
        <f>VLOOKUP(C44,'Guide (Bursa)'!$C$1:$K$214,8,FALSE)</f>
        <v>FRM</v>
      </c>
      <c r="J44" s="168" t="str">
        <f>VLOOKUP(C44,'Guide (Bursa)'!$C$1:$K$214,9,FALSE)</f>
        <v>Nur Asiah Tuan Yaacob (BMSC) / Kelvin Wah Kah-Jian (BMDC)/Tee Kai Hong</v>
      </c>
      <c r="K44" s="168"/>
      <c r="L44" s="382" t="s">
        <v>391</v>
      </c>
      <c r="M44" s="168"/>
      <c r="N44" s="168"/>
      <c r="O44" s="168"/>
      <c r="P44" s="168"/>
      <c r="Q44" s="338" t="s">
        <v>719</v>
      </c>
      <c r="T44" s="338" t="s">
        <v>719</v>
      </c>
      <c r="W44" s="12" t="s">
        <v>1</v>
      </c>
      <c r="Y44" s="12" t="s">
        <v>1</v>
      </c>
    </row>
    <row r="45" spans="1:26" ht="48" x14ac:dyDescent="0.3">
      <c r="A45" s="381">
        <v>6.1</v>
      </c>
      <c r="B45" s="378" t="s">
        <v>69</v>
      </c>
      <c r="C45" s="387" t="s">
        <v>513</v>
      </c>
      <c r="D45" s="381" t="s">
        <v>70</v>
      </c>
      <c r="E45" s="381" t="s">
        <v>71</v>
      </c>
      <c r="F45" s="381" t="s">
        <v>9</v>
      </c>
      <c r="G45" s="168" t="s">
        <v>638</v>
      </c>
      <c r="H45" s="381" t="s">
        <v>11</v>
      </c>
      <c r="I45" s="312" t="str">
        <f>VLOOKUP("6.1.1(a)",'Guide (Bursa)'!$C$1:$K$214,8,FALSE)</f>
        <v>CSO</v>
      </c>
      <c r="J45" s="168" t="s">
        <v>898</v>
      </c>
      <c r="K45" s="381" t="s">
        <v>1007</v>
      </c>
      <c r="L45" s="388" t="s">
        <v>822</v>
      </c>
      <c r="M45" s="388" t="s">
        <v>823</v>
      </c>
      <c r="N45" s="388" t="s">
        <v>824</v>
      </c>
      <c r="O45" s="388" t="s">
        <v>825</v>
      </c>
      <c r="P45" s="448"/>
      <c r="R45" s="338" t="s">
        <v>719</v>
      </c>
      <c r="S45" s="446"/>
      <c r="U45" s="450" t="s">
        <v>1035</v>
      </c>
      <c r="V45" s="446"/>
      <c r="X45" s="12" t="s">
        <v>289</v>
      </c>
      <c r="Z45" s="12" t="s">
        <v>1</v>
      </c>
    </row>
    <row r="46" spans="1:26" ht="84" x14ac:dyDescent="0.3">
      <c r="A46" s="381">
        <v>6.2</v>
      </c>
      <c r="B46" s="378" t="s">
        <v>72</v>
      </c>
      <c r="C46" s="383" t="s">
        <v>514</v>
      </c>
      <c r="D46" s="381" t="s">
        <v>73</v>
      </c>
      <c r="E46" s="381" t="s">
        <v>74</v>
      </c>
      <c r="F46" s="381" t="s">
        <v>9</v>
      </c>
      <c r="G46" s="168" t="s">
        <v>639</v>
      </c>
      <c r="H46" s="381" t="s">
        <v>11</v>
      </c>
      <c r="I46" s="169" t="str">
        <f>VLOOKUP(C46,'Guide (Bursa)'!$C$1:$K$214,8,FALSE)</f>
        <v>Finance</v>
      </c>
      <c r="J46" s="168" t="str">
        <f>VLOOKUP(C46,'Guide (Bursa)'!$C$1:$K$214,9,FALSE)</f>
        <v>Christopher Low Ching Soon (Finance) / Gomathi Ganesan (Treasury)</v>
      </c>
      <c r="K46" s="168"/>
      <c r="L46" s="385" t="s">
        <v>514</v>
      </c>
      <c r="M46" s="168"/>
      <c r="N46" s="168"/>
      <c r="O46" s="168"/>
      <c r="P46" s="447"/>
      <c r="R46" s="445" t="s">
        <v>985</v>
      </c>
      <c r="S46" s="446"/>
      <c r="U46" s="445" t="s">
        <v>985</v>
      </c>
      <c r="V46" s="446"/>
      <c r="X46" s="12" t="s">
        <v>1042</v>
      </c>
      <c r="Z46" s="12" t="s">
        <v>1</v>
      </c>
    </row>
    <row r="47" spans="1:26" ht="84" x14ac:dyDescent="0.3">
      <c r="A47" s="381">
        <v>6.2</v>
      </c>
      <c r="B47" s="378" t="s">
        <v>72</v>
      </c>
      <c r="C47" s="383" t="s">
        <v>515</v>
      </c>
      <c r="D47" s="381" t="s">
        <v>75</v>
      </c>
      <c r="E47" s="381" t="s">
        <v>74</v>
      </c>
      <c r="F47" s="381" t="s">
        <v>9</v>
      </c>
      <c r="G47" s="168" t="s">
        <v>639</v>
      </c>
      <c r="H47" s="381" t="s">
        <v>11</v>
      </c>
      <c r="I47" s="169" t="str">
        <f>VLOOKUP(C47,'Guide (Bursa)'!$C$1:$K$214,8,FALSE)</f>
        <v>Finance</v>
      </c>
      <c r="J47" s="168" t="str">
        <f>VLOOKUP(C47,'Guide (Bursa)'!$C$1:$K$214,9,FALSE)</f>
        <v>Christopher Low Ching Soon (Finance) / Gomathi Ganesan (Treasury)</v>
      </c>
      <c r="K47" s="168"/>
      <c r="L47" s="385" t="s">
        <v>515</v>
      </c>
      <c r="M47" s="168"/>
      <c r="N47" s="168"/>
      <c r="O47" s="168"/>
      <c r="P47" s="447"/>
      <c r="R47" s="445" t="s">
        <v>985</v>
      </c>
      <c r="S47" s="446"/>
      <c r="U47" s="445" t="s">
        <v>985</v>
      </c>
      <c r="V47" s="446"/>
      <c r="X47" s="12" t="s">
        <v>1042</v>
      </c>
      <c r="Z47" s="12" t="s">
        <v>1</v>
      </c>
    </row>
    <row r="48" spans="1:26" ht="84" x14ac:dyDescent="0.3">
      <c r="A48" s="381">
        <v>6.2</v>
      </c>
      <c r="B48" s="378" t="s">
        <v>72</v>
      </c>
      <c r="C48" s="383" t="s">
        <v>516</v>
      </c>
      <c r="D48" s="381" t="s">
        <v>76</v>
      </c>
      <c r="E48" s="381" t="s">
        <v>74</v>
      </c>
      <c r="F48" s="381" t="s">
        <v>9</v>
      </c>
      <c r="G48" s="168" t="s">
        <v>639</v>
      </c>
      <c r="H48" s="381" t="s">
        <v>11</v>
      </c>
      <c r="I48" s="169" t="str">
        <f>VLOOKUP(C48,'Guide (Bursa)'!$C$1:$K$214,8,FALSE)</f>
        <v>Finance</v>
      </c>
      <c r="J48" s="168" t="str">
        <f>VLOOKUP(C48,'Guide (Bursa)'!$C$1:$K$214,9,FALSE)</f>
        <v>Christopher Low Ching Soon (Finance) / Gomathi Ganesan (Treasury)</v>
      </c>
      <c r="K48" s="168"/>
      <c r="L48" s="385" t="s">
        <v>516</v>
      </c>
      <c r="M48" s="168"/>
      <c r="N48" s="168"/>
      <c r="O48" s="168"/>
      <c r="P48" s="447"/>
      <c r="R48" s="445" t="s">
        <v>985</v>
      </c>
      <c r="S48" s="446"/>
      <c r="U48" s="445" t="s">
        <v>985</v>
      </c>
      <c r="V48" s="446"/>
      <c r="X48" s="12" t="s">
        <v>1042</v>
      </c>
      <c r="Z48" s="12" t="s">
        <v>1</v>
      </c>
    </row>
    <row r="49" spans="1:26" ht="84" x14ac:dyDescent="0.3">
      <c r="A49" s="381">
        <v>6.2</v>
      </c>
      <c r="B49" s="378" t="s">
        <v>72</v>
      </c>
      <c r="C49" s="383" t="s">
        <v>517</v>
      </c>
      <c r="D49" s="381" t="s">
        <v>77</v>
      </c>
      <c r="E49" s="381" t="s">
        <v>74</v>
      </c>
      <c r="F49" s="381" t="s">
        <v>9</v>
      </c>
      <c r="G49" s="168" t="s">
        <v>639</v>
      </c>
      <c r="H49" s="381" t="s">
        <v>11</v>
      </c>
      <c r="I49" s="169" t="str">
        <f>VLOOKUP(C49,'Guide (Bursa)'!$C$1:$K$214,8,FALSE)</f>
        <v>Finance</v>
      </c>
      <c r="J49" s="168" t="str">
        <f>VLOOKUP(C49,'Guide (Bursa)'!$C$1:$K$214,9,FALSE)</f>
        <v>Christopher Low Ching Soon (Finance) / Gomathi Ganesan (Treasury)</v>
      </c>
      <c r="K49" s="168"/>
      <c r="L49" s="385" t="s">
        <v>517</v>
      </c>
      <c r="M49" s="168"/>
      <c r="N49" s="168"/>
      <c r="O49" s="168"/>
      <c r="P49" s="447"/>
      <c r="R49" s="445" t="s">
        <v>985</v>
      </c>
      <c r="S49" s="446"/>
      <c r="U49" s="445" t="s">
        <v>985</v>
      </c>
      <c r="V49" s="446"/>
      <c r="X49" s="12" t="s">
        <v>1042</v>
      </c>
      <c r="Z49" s="12" t="s">
        <v>1</v>
      </c>
    </row>
    <row r="50" spans="1:26" ht="84" x14ac:dyDescent="0.3">
      <c r="A50" s="381">
        <v>6.2</v>
      </c>
      <c r="B50" s="378" t="s">
        <v>72</v>
      </c>
      <c r="C50" s="383" t="s">
        <v>518</v>
      </c>
      <c r="D50" s="381" t="s">
        <v>78</v>
      </c>
      <c r="E50" s="381" t="s">
        <v>74</v>
      </c>
      <c r="F50" s="381" t="s">
        <v>9</v>
      </c>
      <c r="G50" s="168" t="s">
        <v>639</v>
      </c>
      <c r="H50" s="381" t="s">
        <v>11</v>
      </c>
      <c r="I50" s="169" t="str">
        <f>VLOOKUP(C50,'Guide (Bursa)'!$C$1:$K$214,8,FALSE)</f>
        <v>Finance</v>
      </c>
      <c r="J50" s="168" t="str">
        <f>VLOOKUP(C50,'Guide (Bursa)'!$C$1:$K$214,9,FALSE)</f>
        <v>Christopher Low Ching Soon (Finance) / Gomathi Ganesan (Treasury)</v>
      </c>
      <c r="K50" s="168"/>
      <c r="L50" s="385" t="s">
        <v>518</v>
      </c>
      <c r="M50" s="168"/>
      <c r="N50" s="168"/>
      <c r="O50" s="168"/>
      <c r="P50" s="447"/>
      <c r="R50" s="445" t="s">
        <v>985</v>
      </c>
      <c r="S50" s="446"/>
      <c r="U50" s="445" t="s">
        <v>985</v>
      </c>
      <c r="V50" s="446"/>
      <c r="X50" s="12" t="s">
        <v>1042</v>
      </c>
      <c r="Z50" s="12" t="s">
        <v>1</v>
      </c>
    </row>
    <row r="51" spans="1:26" ht="84" x14ac:dyDescent="0.3">
      <c r="A51" s="381">
        <v>6.2</v>
      </c>
      <c r="B51" s="378" t="s">
        <v>72</v>
      </c>
      <c r="C51" s="383" t="s">
        <v>519</v>
      </c>
      <c r="D51" s="381" t="s">
        <v>79</v>
      </c>
      <c r="E51" s="381" t="s">
        <v>74</v>
      </c>
      <c r="F51" s="381" t="s">
        <v>9</v>
      </c>
      <c r="G51" s="168" t="s">
        <v>639</v>
      </c>
      <c r="H51" s="381" t="s">
        <v>11</v>
      </c>
      <c r="I51" s="169" t="str">
        <f>VLOOKUP(C51,'Guide (Bursa)'!$C$1:$K$214,8,FALSE)</f>
        <v>Finance</v>
      </c>
      <c r="J51" s="168" t="str">
        <f>VLOOKUP(C51,'Guide (Bursa)'!$C$1:$K$214,9,FALSE)</f>
        <v>Christopher Low Ching Soon (Finance) / Gomathi Ganesan (Treasury)</v>
      </c>
      <c r="K51" s="168"/>
      <c r="L51" s="385" t="s">
        <v>519</v>
      </c>
      <c r="M51" s="168"/>
      <c r="N51" s="168"/>
      <c r="O51" s="168"/>
      <c r="P51" s="447"/>
      <c r="R51" s="445" t="s">
        <v>985</v>
      </c>
      <c r="S51" s="446"/>
      <c r="U51" s="445" t="s">
        <v>985</v>
      </c>
      <c r="V51" s="446"/>
      <c r="X51" s="12" t="s">
        <v>1042</v>
      </c>
      <c r="Z51" s="12" t="s">
        <v>1</v>
      </c>
    </row>
    <row r="52" spans="1:26" ht="84" x14ac:dyDescent="0.3">
      <c r="A52" s="381">
        <v>6.2</v>
      </c>
      <c r="B52" s="378" t="s">
        <v>72</v>
      </c>
      <c r="C52" s="383" t="s">
        <v>520</v>
      </c>
      <c r="D52" s="381" t="s">
        <v>80</v>
      </c>
      <c r="E52" s="381" t="s">
        <v>74</v>
      </c>
      <c r="F52" s="381" t="s">
        <v>9</v>
      </c>
      <c r="G52" s="168" t="s">
        <v>639</v>
      </c>
      <c r="H52" s="381" t="s">
        <v>11</v>
      </c>
      <c r="I52" s="169" t="str">
        <f>VLOOKUP(C52,'Guide (Bursa)'!$C$1:$K$214,8,FALSE)</f>
        <v>Finance</v>
      </c>
      <c r="J52" s="168" t="str">
        <f>VLOOKUP(C52,'Guide (Bursa)'!$C$1:$K$214,9,FALSE)</f>
        <v>Christopher Low Ching Soon (Finance) / Gomathi Ganesan (Treasury)</v>
      </c>
      <c r="K52" s="168"/>
      <c r="L52" s="385" t="s">
        <v>520</v>
      </c>
      <c r="M52" s="168"/>
      <c r="N52" s="168"/>
      <c r="O52" s="168"/>
      <c r="P52" s="447"/>
      <c r="R52" s="445" t="s">
        <v>985</v>
      </c>
      <c r="S52" s="446"/>
      <c r="U52" s="445" t="s">
        <v>985</v>
      </c>
      <c r="V52" s="446"/>
      <c r="X52" s="12" t="s">
        <v>1042</v>
      </c>
      <c r="Z52" s="12" t="s">
        <v>1</v>
      </c>
    </row>
    <row r="53" spans="1:26" ht="84" x14ac:dyDescent="0.3">
      <c r="A53" s="381">
        <v>6.2</v>
      </c>
      <c r="B53" s="378" t="s">
        <v>72</v>
      </c>
      <c r="C53" s="383" t="s">
        <v>521</v>
      </c>
      <c r="D53" s="381" t="s">
        <v>81</v>
      </c>
      <c r="E53" s="381" t="s">
        <v>74</v>
      </c>
      <c r="F53" s="381" t="s">
        <v>9</v>
      </c>
      <c r="G53" s="168" t="s">
        <v>639</v>
      </c>
      <c r="H53" s="381" t="s">
        <v>11</v>
      </c>
      <c r="I53" s="169" t="str">
        <f>VLOOKUP(C53,'Guide (Bursa)'!$C$1:$K$214,8,FALSE)</f>
        <v>Finance</v>
      </c>
      <c r="J53" s="168" t="str">
        <f>VLOOKUP(C53,'Guide (Bursa)'!$C$1:$K$214,9,FALSE)</f>
        <v>Christopher Low Ching Soon (Finance) / Gomathi Ganesan (Treasury)</v>
      </c>
      <c r="K53" s="168"/>
      <c r="L53" s="385" t="s">
        <v>521</v>
      </c>
      <c r="M53" s="168"/>
      <c r="N53" s="168"/>
      <c r="O53" s="168"/>
      <c r="P53" s="447"/>
      <c r="R53" s="445" t="s">
        <v>985</v>
      </c>
      <c r="S53" s="446"/>
      <c r="U53" s="445" t="s">
        <v>985</v>
      </c>
      <c r="V53" s="446"/>
      <c r="X53" s="12" t="s">
        <v>1042</v>
      </c>
      <c r="Z53" s="12" t="s">
        <v>1</v>
      </c>
    </row>
    <row r="54" spans="1:26" ht="84" x14ac:dyDescent="0.3">
      <c r="A54" s="381">
        <v>6.2</v>
      </c>
      <c r="B54" s="378" t="s">
        <v>72</v>
      </c>
      <c r="C54" s="383" t="s">
        <v>522</v>
      </c>
      <c r="D54" s="381" t="s">
        <v>82</v>
      </c>
      <c r="E54" s="381" t="s">
        <v>74</v>
      </c>
      <c r="F54" s="381" t="s">
        <v>9</v>
      </c>
      <c r="G54" s="168" t="s">
        <v>639</v>
      </c>
      <c r="H54" s="381" t="s">
        <v>11</v>
      </c>
      <c r="I54" s="169" t="str">
        <f>VLOOKUP(C54,'Guide (Bursa)'!$C$1:$K$214,8,FALSE)</f>
        <v>Finance</v>
      </c>
      <c r="J54" s="168" t="str">
        <f>VLOOKUP(C54,'Guide (Bursa)'!$C$1:$K$214,9,FALSE)</f>
        <v>Christopher Low Ching Soon (Finance) / Gomathi Ganesan (Treasury)</v>
      </c>
      <c r="K54" s="168"/>
      <c r="L54" s="385" t="s">
        <v>522</v>
      </c>
      <c r="M54" s="168"/>
      <c r="N54" s="168"/>
      <c r="O54" s="168"/>
      <c r="P54" s="447"/>
      <c r="R54" s="445" t="s">
        <v>985</v>
      </c>
      <c r="S54" s="446"/>
      <c r="U54" s="445" t="s">
        <v>985</v>
      </c>
      <c r="V54" s="446"/>
      <c r="X54" s="12" t="s">
        <v>1042</v>
      </c>
      <c r="Z54" s="12" t="s">
        <v>1</v>
      </c>
    </row>
    <row r="55" spans="1:26" ht="84" x14ac:dyDescent="0.3">
      <c r="A55" s="381">
        <v>6.2</v>
      </c>
      <c r="B55" s="378" t="s">
        <v>72</v>
      </c>
      <c r="C55" s="383" t="s">
        <v>523</v>
      </c>
      <c r="D55" s="381" t="s">
        <v>633</v>
      </c>
      <c r="E55" s="381" t="s">
        <v>74</v>
      </c>
      <c r="F55" s="381" t="s">
        <v>9</v>
      </c>
      <c r="G55" s="168" t="s">
        <v>639</v>
      </c>
      <c r="H55" s="381" t="s">
        <v>11</v>
      </c>
      <c r="I55" s="169" t="str">
        <f>VLOOKUP(C55,'Guide (Bursa)'!$C$1:$K$214,8,FALSE)</f>
        <v>Finance</v>
      </c>
      <c r="J55" s="168" t="str">
        <f>VLOOKUP(C55,'Guide (Bursa)'!$C$1:$K$214,9,FALSE)</f>
        <v>Christopher Low Ching Soon (Finance) / Gomathi Ganesan (Treasury)</v>
      </c>
      <c r="K55" s="168"/>
      <c r="L55" s="385" t="s">
        <v>523</v>
      </c>
      <c r="M55" s="168"/>
      <c r="N55" s="168"/>
      <c r="O55" s="168"/>
      <c r="P55" s="447"/>
      <c r="R55" s="445" t="s">
        <v>985</v>
      </c>
      <c r="S55" s="446"/>
      <c r="U55" s="445" t="s">
        <v>985</v>
      </c>
      <c r="V55" s="446"/>
      <c r="X55" s="12" t="s">
        <v>1042</v>
      </c>
      <c r="Z55" s="12" t="s">
        <v>1</v>
      </c>
    </row>
    <row r="56" spans="1:26" ht="84" x14ac:dyDescent="0.3">
      <c r="A56" s="381">
        <v>6.2</v>
      </c>
      <c r="B56" s="378" t="s">
        <v>72</v>
      </c>
      <c r="C56" s="383" t="s">
        <v>524</v>
      </c>
      <c r="D56" s="381" t="s">
        <v>634</v>
      </c>
      <c r="E56" s="381" t="s">
        <v>74</v>
      </c>
      <c r="F56" s="381" t="s">
        <v>9</v>
      </c>
      <c r="G56" s="168" t="s">
        <v>639</v>
      </c>
      <c r="H56" s="381" t="s">
        <v>11</v>
      </c>
      <c r="I56" s="169" t="str">
        <f>VLOOKUP(C56,'Guide (Bursa)'!$C$1:$K$214,8,FALSE)</f>
        <v>Finance</v>
      </c>
      <c r="J56" s="168" t="str">
        <f>VLOOKUP(C56,'Guide (Bursa)'!$C$1:$K$214,9,FALSE)</f>
        <v>Christopher Low Ching Soon (Finance) / Gomathi Ganesan (Treasury)</v>
      </c>
      <c r="K56" s="168"/>
      <c r="L56" s="385" t="s">
        <v>524</v>
      </c>
      <c r="M56" s="168"/>
      <c r="N56" s="168"/>
      <c r="O56" s="168"/>
      <c r="P56" s="447"/>
      <c r="R56" s="445" t="s">
        <v>985</v>
      </c>
      <c r="S56" s="446"/>
      <c r="U56" s="445" t="s">
        <v>985</v>
      </c>
      <c r="V56" s="446"/>
      <c r="X56" s="12" t="s">
        <v>1042</v>
      </c>
      <c r="Z56" s="12" t="s">
        <v>1</v>
      </c>
    </row>
    <row r="57" spans="1:26" ht="84" x14ac:dyDescent="0.3">
      <c r="A57" s="381">
        <v>6.2</v>
      </c>
      <c r="B57" s="378" t="s">
        <v>72</v>
      </c>
      <c r="C57" s="383" t="s">
        <v>525</v>
      </c>
      <c r="D57" s="381" t="s">
        <v>83</v>
      </c>
      <c r="E57" s="381" t="s">
        <v>74</v>
      </c>
      <c r="F57" s="381" t="s">
        <v>9</v>
      </c>
      <c r="G57" s="168" t="s">
        <v>639</v>
      </c>
      <c r="H57" s="381" t="s">
        <v>11</v>
      </c>
      <c r="I57" s="169" t="str">
        <f>VLOOKUP(C57,'Guide (Bursa)'!$C$1:$K$214,8,FALSE)</f>
        <v>Finance</v>
      </c>
      <c r="J57" s="168" t="str">
        <f>VLOOKUP(C57,'Guide (Bursa)'!$C$1:$K$214,9,FALSE)</f>
        <v>Christopher Low Ching Soon (Finance) / Gomathi Ganesan (Treasury)</v>
      </c>
      <c r="K57" s="168"/>
      <c r="L57" s="385" t="s">
        <v>525</v>
      </c>
      <c r="M57" s="168"/>
      <c r="N57" s="168"/>
      <c r="O57" s="168"/>
      <c r="P57" s="447"/>
      <c r="R57" s="445" t="s">
        <v>985</v>
      </c>
      <c r="S57" s="446"/>
      <c r="U57" s="445" t="s">
        <v>985</v>
      </c>
      <c r="V57" s="446"/>
      <c r="X57" s="12" t="s">
        <v>1042</v>
      </c>
      <c r="Z57" s="12" t="s">
        <v>1</v>
      </c>
    </row>
    <row r="58" spans="1:26" ht="84" x14ac:dyDescent="0.3">
      <c r="A58" s="381">
        <v>6.2</v>
      </c>
      <c r="B58" s="378" t="s">
        <v>72</v>
      </c>
      <c r="C58" s="383" t="s">
        <v>526</v>
      </c>
      <c r="D58" s="381" t="s">
        <v>84</v>
      </c>
      <c r="E58" s="381" t="s">
        <v>74</v>
      </c>
      <c r="F58" s="381" t="s">
        <v>9</v>
      </c>
      <c r="G58" s="168" t="s">
        <v>639</v>
      </c>
      <c r="H58" s="381" t="s">
        <v>11</v>
      </c>
      <c r="I58" s="169" t="str">
        <f>VLOOKUP(C58,'Guide (Bursa)'!$C$1:$K$214,8,FALSE)</f>
        <v>Finance</v>
      </c>
      <c r="J58" s="168" t="str">
        <f>VLOOKUP(C58,'Guide (Bursa)'!$C$1:$K$214,9,FALSE)</f>
        <v>Christopher Low Ching Soon (Finance) / Gomathi Ganesan (Treasury)</v>
      </c>
      <c r="K58" s="168"/>
      <c r="L58" s="385" t="s">
        <v>526</v>
      </c>
      <c r="M58" s="168"/>
      <c r="N58" s="168"/>
      <c r="O58" s="168"/>
      <c r="P58" s="447"/>
      <c r="R58" s="445" t="s">
        <v>985</v>
      </c>
      <c r="S58" s="446"/>
      <c r="U58" s="445" t="s">
        <v>985</v>
      </c>
      <c r="V58" s="446"/>
      <c r="X58" s="12" t="s">
        <v>1042</v>
      </c>
      <c r="Z58" s="12" t="s">
        <v>1</v>
      </c>
    </row>
    <row r="59" spans="1:26" ht="84" x14ac:dyDescent="0.3">
      <c r="A59" s="381">
        <v>6.2</v>
      </c>
      <c r="B59" s="378" t="s">
        <v>72</v>
      </c>
      <c r="C59" s="383" t="s">
        <v>527</v>
      </c>
      <c r="D59" s="381" t="s">
        <v>85</v>
      </c>
      <c r="E59" s="381" t="s">
        <v>74</v>
      </c>
      <c r="F59" s="381" t="s">
        <v>9</v>
      </c>
      <c r="G59" s="168" t="s">
        <v>639</v>
      </c>
      <c r="H59" s="381" t="s">
        <v>11</v>
      </c>
      <c r="I59" s="169" t="str">
        <f>VLOOKUP(C59,'Guide (Bursa)'!$C$1:$K$214,8,FALSE)</f>
        <v>Finance</v>
      </c>
      <c r="J59" s="168" t="str">
        <f>VLOOKUP(C59,'Guide (Bursa)'!$C$1:$K$214,9,FALSE)</f>
        <v>Christopher Low Ching Soon (Finance) / Gomathi Ganesan (Treasury)</v>
      </c>
      <c r="K59" s="168"/>
      <c r="L59" s="385" t="s">
        <v>527</v>
      </c>
      <c r="M59" s="168"/>
      <c r="N59" s="168"/>
      <c r="O59" s="168"/>
      <c r="P59" s="447"/>
      <c r="R59" s="445" t="s">
        <v>985</v>
      </c>
      <c r="S59" s="446"/>
      <c r="U59" s="445" t="s">
        <v>985</v>
      </c>
      <c r="V59" s="446"/>
      <c r="X59" s="12" t="s">
        <v>1042</v>
      </c>
      <c r="Z59" s="12" t="s">
        <v>1</v>
      </c>
    </row>
    <row r="60" spans="1:26" ht="60" x14ac:dyDescent="0.3">
      <c r="A60" s="381">
        <v>6.2</v>
      </c>
      <c r="B60" s="378" t="s">
        <v>72</v>
      </c>
      <c r="C60" s="383" t="s">
        <v>528</v>
      </c>
      <c r="D60" s="381" t="s">
        <v>86</v>
      </c>
      <c r="E60" s="381" t="s">
        <v>87</v>
      </c>
      <c r="F60" s="381" t="s">
        <v>9</v>
      </c>
      <c r="G60" s="168" t="s">
        <v>639</v>
      </c>
      <c r="H60" s="381" t="s">
        <v>11</v>
      </c>
      <c r="I60" s="169" t="str">
        <f>VLOOKUP(C60,'Guide (Bursa)'!$C$1:$K$214,8,FALSE)</f>
        <v>Finance</v>
      </c>
      <c r="J60" s="168" t="str">
        <f>VLOOKUP(C60,'Guide (Bursa)'!$C$1:$K$214,9,FALSE)</f>
        <v>Christopher Low Ching Soon (Finance) / Gomathi Ganesan (Treasury)</v>
      </c>
      <c r="K60" s="168"/>
      <c r="L60" s="385" t="s">
        <v>528</v>
      </c>
      <c r="M60" s="168"/>
      <c r="N60" s="168"/>
      <c r="O60" s="168"/>
      <c r="P60" s="447"/>
      <c r="R60" s="445" t="s">
        <v>985</v>
      </c>
      <c r="S60" s="446"/>
      <c r="U60" s="445" t="s">
        <v>985</v>
      </c>
      <c r="V60" s="446"/>
      <c r="X60" s="12" t="s">
        <v>1042</v>
      </c>
      <c r="Z60" s="12" t="s">
        <v>1</v>
      </c>
    </row>
    <row r="61" spans="1:26" x14ac:dyDescent="0.3">
      <c r="A61" s="381">
        <v>6.3</v>
      </c>
      <c r="B61" s="378" t="s">
        <v>88</v>
      </c>
      <c r="C61" s="383" t="s">
        <v>392</v>
      </c>
      <c r="D61" s="378" t="s">
        <v>89</v>
      </c>
      <c r="E61" s="380" t="s">
        <v>287</v>
      </c>
      <c r="F61" s="381" t="s">
        <v>43</v>
      </c>
      <c r="G61" s="168" t="s">
        <v>10</v>
      </c>
      <c r="H61" s="381" t="s">
        <v>60</v>
      </c>
      <c r="I61" s="338" t="str">
        <f>VLOOKUP(C61,'Guide (Bursa)'!$C$1:$K$214,8,FALSE)</f>
        <v>FRM</v>
      </c>
      <c r="J61" s="168" t="str">
        <f>VLOOKUP(C61,'Guide (Bursa)'!$C$1:$K$214,9,FALSE)</f>
        <v>Nur Asiah Tuan Yaacob (BMSC) / Kelvin Wah Kah-Jian (BMDC)/Tee Kai Hong</v>
      </c>
      <c r="K61" s="168"/>
      <c r="L61" s="382" t="s">
        <v>392</v>
      </c>
      <c r="M61" s="168"/>
      <c r="N61" s="168"/>
      <c r="O61" s="168"/>
      <c r="P61" s="168"/>
      <c r="Q61" s="338" t="s">
        <v>719</v>
      </c>
      <c r="T61" s="338" t="s">
        <v>719</v>
      </c>
      <c r="W61" s="12" t="s">
        <v>295</v>
      </c>
      <c r="Y61" s="12" t="s">
        <v>1</v>
      </c>
    </row>
    <row r="62" spans="1:26" ht="36" x14ac:dyDescent="0.3">
      <c r="A62" s="381">
        <v>6.4</v>
      </c>
      <c r="B62" s="378" t="s">
        <v>90</v>
      </c>
      <c r="C62" s="389" t="s">
        <v>393</v>
      </c>
      <c r="D62" s="381" t="s">
        <v>91</v>
      </c>
      <c r="E62" s="378"/>
      <c r="F62" s="381" t="s">
        <v>43</v>
      </c>
      <c r="G62" s="168" t="s">
        <v>10</v>
      </c>
      <c r="H62" s="381" t="s">
        <v>68</v>
      </c>
      <c r="I62" s="338" t="str">
        <f>VLOOKUP(C62,'Guide (Bursa)'!$C$1:$K$214,8,FALSE)</f>
        <v>FRM</v>
      </c>
      <c r="J62" s="168" t="str">
        <f>VLOOKUP(C62,'Guide (Bursa)'!$C$1:$K$214,9,FALSE)</f>
        <v>Nur Asiah Tuan Yaacob (BMSC) / Kelvin Wah Kah-Jian (BMDC)/Tee Kai Hong</v>
      </c>
      <c r="K62" s="168"/>
      <c r="L62" s="382" t="s">
        <v>393</v>
      </c>
      <c r="M62" s="168"/>
      <c r="N62" s="168"/>
      <c r="O62" s="168"/>
      <c r="P62" s="168"/>
      <c r="Q62" s="338" t="s">
        <v>719</v>
      </c>
      <c r="T62" s="338" t="s">
        <v>719</v>
      </c>
      <c r="W62" s="12" t="s">
        <v>295</v>
      </c>
      <c r="Y62" s="12" t="s">
        <v>1</v>
      </c>
    </row>
    <row r="63" spans="1:26" ht="36" x14ac:dyDescent="0.3">
      <c r="A63" s="381">
        <v>6.4</v>
      </c>
      <c r="B63" s="378" t="s">
        <v>90</v>
      </c>
      <c r="C63" s="389" t="s">
        <v>394</v>
      </c>
      <c r="D63" s="381" t="s">
        <v>92</v>
      </c>
      <c r="E63" s="378"/>
      <c r="F63" s="378" t="s">
        <v>93</v>
      </c>
      <c r="G63" s="168" t="s">
        <v>10</v>
      </c>
      <c r="H63" s="381" t="s">
        <v>68</v>
      </c>
      <c r="I63" s="338" t="str">
        <f>VLOOKUP(C63,'Guide (Bursa)'!$C$1:$K$214,8,FALSE)</f>
        <v>FRM</v>
      </c>
      <c r="J63" s="168" t="str">
        <f>VLOOKUP(C63,'Guide (Bursa)'!$C$1:$K$214,9,FALSE)</f>
        <v>Nur Asiah Tuan Yaacob (BMSC) / Kelvin Wah Kah-Jian (BMDC)/Tee Kai Hong</v>
      </c>
      <c r="K63" s="168"/>
      <c r="L63" s="382" t="s">
        <v>394</v>
      </c>
      <c r="M63" s="168"/>
      <c r="N63" s="168"/>
      <c r="O63" s="168"/>
      <c r="P63" s="168"/>
      <c r="Q63" s="338" t="s">
        <v>719</v>
      </c>
      <c r="T63" s="338" t="s">
        <v>719</v>
      </c>
      <c r="W63" s="12" t="s">
        <v>295</v>
      </c>
      <c r="Y63" s="12" t="s">
        <v>1</v>
      </c>
    </row>
    <row r="64" spans="1:26" ht="36" x14ac:dyDescent="0.3">
      <c r="A64" s="381">
        <v>6.4</v>
      </c>
      <c r="B64" s="378" t="s">
        <v>90</v>
      </c>
      <c r="C64" s="389" t="s">
        <v>395</v>
      </c>
      <c r="D64" s="381" t="s">
        <v>94</v>
      </c>
      <c r="E64" s="378"/>
      <c r="F64" s="381" t="s">
        <v>43</v>
      </c>
      <c r="G64" s="168" t="s">
        <v>10</v>
      </c>
      <c r="H64" s="381" t="s">
        <v>68</v>
      </c>
      <c r="I64" s="338" t="str">
        <f>VLOOKUP(C64,'Guide (Bursa)'!$C$1:$K$214,8,FALSE)</f>
        <v>FRM</v>
      </c>
      <c r="J64" s="168" t="str">
        <f>VLOOKUP(C64,'Guide (Bursa)'!$C$1:$K$214,9,FALSE)</f>
        <v>Nur Asiah Tuan Yaacob (BMSC) / Kelvin Wah Kah-Jian (BMDC)/Tee Kai Hong</v>
      </c>
      <c r="K64" s="168"/>
      <c r="L64" s="382" t="s">
        <v>395</v>
      </c>
      <c r="M64" s="168"/>
      <c r="N64" s="168"/>
      <c r="O64" s="168"/>
      <c r="P64" s="168"/>
      <c r="Q64" s="338" t="s">
        <v>719</v>
      </c>
      <c r="T64" s="338" t="s">
        <v>719</v>
      </c>
      <c r="W64" s="12" t="s">
        <v>295</v>
      </c>
      <c r="Y64" s="12" t="s">
        <v>1</v>
      </c>
    </row>
    <row r="65" spans="1:25" ht="36" x14ac:dyDescent="0.3">
      <c r="A65" s="381">
        <v>6.4</v>
      </c>
      <c r="B65" s="378" t="s">
        <v>90</v>
      </c>
      <c r="C65" s="389" t="s">
        <v>396</v>
      </c>
      <c r="D65" s="381" t="s">
        <v>95</v>
      </c>
      <c r="E65" s="378"/>
      <c r="F65" s="378" t="s">
        <v>93</v>
      </c>
      <c r="G65" s="168" t="s">
        <v>10</v>
      </c>
      <c r="H65" s="381" t="s">
        <v>68</v>
      </c>
      <c r="I65" s="338" t="str">
        <f>VLOOKUP(C65,'Guide (Bursa)'!$C$1:$K$214,8,FALSE)</f>
        <v>FRM</v>
      </c>
      <c r="J65" s="168" t="str">
        <f>VLOOKUP(C65,'Guide (Bursa)'!$C$1:$K$214,9,FALSE)</f>
        <v>Nur Asiah Tuan Yaacob (BMSC) / Kelvin Wah Kah-Jian (BMDC)/Tee Kai Hong</v>
      </c>
      <c r="K65" s="168"/>
      <c r="L65" s="382" t="s">
        <v>396</v>
      </c>
      <c r="M65" s="168"/>
      <c r="N65" s="168"/>
      <c r="O65" s="168"/>
      <c r="P65" s="168"/>
      <c r="Q65" s="338" t="s">
        <v>719</v>
      </c>
      <c r="T65" s="338" t="s">
        <v>719</v>
      </c>
      <c r="W65" s="12" t="s">
        <v>295</v>
      </c>
      <c r="Y65" s="12" t="s">
        <v>1</v>
      </c>
    </row>
    <row r="66" spans="1:25" ht="36" x14ac:dyDescent="0.3">
      <c r="A66" s="381">
        <v>6.4</v>
      </c>
      <c r="B66" s="378" t="s">
        <v>90</v>
      </c>
      <c r="C66" s="389" t="s">
        <v>397</v>
      </c>
      <c r="D66" s="381" t="s">
        <v>96</v>
      </c>
      <c r="E66" s="378"/>
      <c r="F66" s="381" t="s">
        <v>64</v>
      </c>
      <c r="G66" s="168" t="s">
        <v>10</v>
      </c>
      <c r="H66" s="381" t="s">
        <v>68</v>
      </c>
      <c r="I66" s="338" t="str">
        <f>VLOOKUP(C66,'Guide (Bursa)'!$C$1:$K$214,8,FALSE)</f>
        <v>FRM</v>
      </c>
      <c r="J66" s="168" t="str">
        <f>VLOOKUP(C66,'Guide (Bursa)'!$C$1:$K$214,9,FALSE)</f>
        <v>Nur Asiah Tuan Yaacob (BMSC) / Kelvin Wah Kah-Jian (BMDC)/Tee Kai Hong</v>
      </c>
      <c r="K66" s="168"/>
      <c r="L66" s="382" t="s">
        <v>397</v>
      </c>
      <c r="M66" s="168"/>
      <c r="N66" s="168"/>
      <c r="O66" s="168"/>
      <c r="P66" s="168"/>
      <c r="Q66" s="338" t="s">
        <v>719</v>
      </c>
      <c r="T66" s="338" t="s">
        <v>719</v>
      </c>
      <c r="W66" s="12" t="s">
        <v>295</v>
      </c>
      <c r="Y66" s="12" t="s">
        <v>1</v>
      </c>
    </row>
    <row r="67" spans="1:25" ht="36" x14ac:dyDescent="0.3">
      <c r="A67" s="381">
        <v>6.4</v>
      </c>
      <c r="B67" s="378" t="s">
        <v>90</v>
      </c>
      <c r="C67" s="389" t="s">
        <v>398</v>
      </c>
      <c r="D67" s="381" t="s">
        <v>97</v>
      </c>
      <c r="E67" s="378"/>
      <c r="F67" s="378" t="s">
        <v>93</v>
      </c>
      <c r="G67" s="168" t="s">
        <v>10</v>
      </c>
      <c r="H67" s="381" t="s">
        <v>68</v>
      </c>
      <c r="I67" s="338" t="str">
        <f>VLOOKUP(C67,'Guide (Bursa)'!$C$1:$K$214,8,FALSE)</f>
        <v>FRM</v>
      </c>
      <c r="J67" s="168" t="str">
        <f>VLOOKUP(C67,'Guide (Bursa)'!$C$1:$K$214,9,FALSE)</f>
        <v>Nur Asiah Tuan Yaacob (BMSC) / Kelvin Wah Kah-Jian (BMDC)/Tee Kai Hong</v>
      </c>
      <c r="K67" s="168"/>
      <c r="L67" s="382" t="s">
        <v>398</v>
      </c>
      <c r="M67" s="168"/>
      <c r="N67" s="168"/>
      <c r="O67" s="168"/>
      <c r="P67" s="168"/>
      <c r="Q67" s="338" t="s">
        <v>719</v>
      </c>
      <c r="T67" s="338" t="s">
        <v>719</v>
      </c>
      <c r="W67" s="12" t="s">
        <v>295</v>
      </c>
      <c r="Y67" s="12" t="s">
        <v>1</v>
      </c>
    </row>
    <row r="68" spans="1:25" ht="36" x14ac:dyDescent="0.3">
      <c r="A68" s="381">
        <v>6.4</v>
      </c>
      <c r="B68" s="378" t="s">
        <v>90</v>
      </c>
      <c r="C68" s="389" t="s">
        <v>399</v>
      </c>
      <c r="D68" s="381" t="s">
        <v>98</v>
      </c>
      <c r="E68" s="378"/>
      <c r="F68" s="381" t="s">
        <v>43</v>
      </c>
      <c r="G68" s="168" t="s">
        <v>10</v>
      </c>
      <c r="H68" s="381" t="s">
        <v>68</v>
      </c>
      <c r="I68" s="338" t="str">
        <f>VLOOKUP(C68,'Guide (Bursa)'!$C$1:$K$214,8,FALSE)</f>
        <v>FRM</v>
      </c>
      <c r="J68" s="168" t="str">
        <f>VLOOKUP(C68,'Guide (Bursa)'!$C$1:$K$214,9,FALSE)</f>
        <v>Nur Asiah Tuan Yaacob (BMSC) / Kelvin Wah Kah-Jian (BMDC)/Tee Kai Hong</v>
      </c>
      <c r="K68" s="168"/>
      <c r="L68" s="382" t="s">
        <v>399</v>
      </c>
      <c r="M68" s="168"/>
      <c r="N68" s="168"/>
      <c r="O68" s="168"/>
      <c r="P68" s="168"/>
      <c r="Q68" s="338" t="s">
        <v>719</v>
      </c>
      <c r="T68" s="338" t="s">
        <v>719</v>
      </c>
      <c r="W68" s="12" t="s">
        <v>295</v>
      </c>
      <c r="Y68" s="12" t="s">
        <v>1</v>
      </c>
    </row>
    <row r="69" spans="1:25" ht="36" x14ac:dyDescent="0.3">
      <c r="A69" s="381">
        <v>6.4</v>
      </c>
      <c r="B69" s="378" t="s">
        <v>90</v>
      </c>
      <c r="C69" s="389" t="s">
        <v>400</v>
      </c>
      <c r="D69" s="381" t="s">
        <v>99</v>
      </c>
      <c r="E69" s="378"/>
      <c r="F69" s="378" t="s">
        <v>93</v>
      </c>
      <c r="G69" s="168" t="s">
        <v>10</v>
      </c>
      <c r="H69" s="381" t="s">
        <v>68</v>
      </c>
      <c r="I69" s="338" t="str">
        <f>VLOOKUP(C69,'Guide (Bursa)'!$C$1:$K$214,8,FALSE)</f>
        <v>FRM</v>
      </c>
      <c r="J69" s="168" t="str">
        <f>VLOOKUP(C69,'Guide (Bursa)'!$C$1:$K$214,9,FALSE)</f>
        <v>Nur Asiah Tuan Yaacob (BMSC) / Kelvin Wah Kah-Jian (BMDC)/Tee Kai Hong</v>
      </c>
      <c r="K69" s="168"/>
      <c r="L69" s="382" t="s">
        <v>400</v>
      </c>
      <c r="M69" s="168"/>
      <c r="N69" s="168"/>
      <c r="O69" s="168"/>
      <c r="P69" s="168"/>
      <c r="Q69" s="338" t="s">
        <v>719</v>
      </c>
      <c r="T69" s="338" t="s">
        <v>719</v>
      </c>
      <c r="W69" s="12" t="s">
        <v>295</v>
      </c>
      <c r="Y69" s="12" t="s">
        <v>1</v>
      </c>
    </row>
    <row r="70" spans="1:25" ht="36" x14ac:dyDescent="0.3">
      <c r="A70" s="381">
        <v>6.4</v>
      </c>
      <c r="B70" s="378" t="s">
        <v>90</v>
      </c>
      <c r="C70" s="389" t="s">
        <v>401</v>
      </c>
      <c r="D70" s="381" t="s">
        <v>100</v>
      </c>
      <c r="E70" s="378"/>
      <c r="F70" s="381" t="s">
        <v>43</v>
      </c>
      <c r="G70" s="168" t="s">
        <v>10</v>
      </c>
      <c r="H70" s="381" t="s">
        <v>68</v>
      </c>
      <c r="I70" s="338" t="str">
        <f>VLOOKUP(C70,'Guide (Bursa)'!$C$1:$K$214,8,FALSE)</f>
        <v>FRM</v>
      </c>
      <c r="J70" s="168" t="str">
        <f>VLOOKUP(C70,'Guide (Bursa)'!$C$1:$K$214,9,FALSE)</f>
        <v>Nur Asiah Tuan Yaacob (BMSC) / Kelvin Wah Kah-Jian (BMDC)/Tee Kai Hong</v>
      </c>
      <c r="K70" s="168"/>
      <c r="L70" s="382" t="s">
        <v>401</v>
      </c>
      <c r="M70" s="168"/>
      <c r="N70" s="168"/>
      <c r="O70" s="168"/>
      <c r="P70" s="168"/>
      <c r="Q70" s="338" t="s">
        <v>719</v>
      </c>
      <c r="T70" s="338" t="s">
        <v>719</v>
      </c>
      <c r="W70" s="12" t="s">
        <v>295</v>
      </c>
      <c r="Y70" s="12" t="s">
        <v>1</v>
      </c>
    </row>
    <row r="71" spans="1:25" ht="36" x14ac:dyDescent="0.3">
      <c r="A71" s="381">
        <v>6.4</v>
      </c>
      <c r="B71" s="378" t="s">
        <v>90</v>
      </c>
      <c r="C71" s="389" t="s">
        <v>402</v>
      </c>
      <c r="D71" s="381" t="s">
        <v>101</v>
      </c>
      <c r="E71" s="378"/>
      <c r="F71" s="378" t="s">
        <v>93</v>
      </c>
      <c r="G71" s="168" t="s">
        <v>10</v>
      </c>
      <c r="H71" s="381" t="s">
        <v>68</v>
      </c>
      <c r="I71" s="338" t="str">
        <f>VLOOKUP(C71,'Guide (Bursa)'!$C$1:$K$214,8,FALSE)</f>
        <v>FRM</v>
      </c>
      <c r="J71" s="168" t="str">
        <f>VLOOKUP(C71,'Guide (Bursa)'!$C$1:$K$214,9,FALSE)</f>
        <v>Nur Asiah Tuan Yaacob (BMSC) / Kelvin Wah Kah-Jian (BMDC)/Tee Kai Hong</v>
      </c>
      <c r="K71" s="168"/>
      <c r="L71" s="382" t="s">
        <v>402</v>
      </c>
      <c r="M71" s="168"/>
      <c r="N71" s="168"/>
      <c r="O71" s="168"/>
      <c r="P71" s="168"/>
      <c r="Q71" s="338" t="s">
        <v>719</v>
      </c>
      <c r="T71" s="338" t="s">
        <v>719</v>
      </c>
      <c r="W71" s="12" t="s">
        <v>295</v>
      </c>
      <c r="Y71" s="12" t="s">
        <v>1</v>
      </c>
    </row>
    <row r="72" spans="1:25" ht="36" x14ac:dyDescent="0.3">
      <c r="A72" s="381">
        <v>6.4</v>
      </c>
      <c r="B72" s="378" t="s">
        <v>90</v>
      </c>
      <c r="C72" s="389" t="s">
        <v>403</v>
      </c>
      <c r="D72" s="381" t="s">
        <v>102</v>
      </c>
      <c r="E72" s="378"/>
      <c r="F72" s="381" t="s">
        <v>43</v>
      </c>
      <c r="G72" s="168" t="s">
        <v>10</v>
      </c>
      <c r="H72" s="381" t="s">
        <v>68</v>
      </c>
      <c r="I72" s="338" t="str">
        <f>VLOOKUP(C72,'Guide (Bursa)'!$C$1:$K$214,8,FALSE)</f>
        <v>FRM</v>
      </c>
      <c r="J72" s="168" t="str">
        <f>VLOOKUP(C72,'Guide (Bursa)'!$C$1:$K$214,9,FALSE)</f>
        <v>Nur Asiah Tuan Yaacob (BMSC) / Kelvin Wah Kah-Jian (BMDC)/Tee Kai Hong</v>
      </c>
      <c r="K72" s="168"/>
      <c r="L72" s="382" t="s">
        <v>403</v>
      </c>
      <c r="M72" s="168"/>
      <c r="N72" s="168"/>
      <c r="O72" s="168"/>
      <c r="P72" s="168"/>
      <c r="Q72" s="338" t="s">
        <v>719</v>
      </c>
      <c r="T72" s="338" t="s">
        <v>719</v>
      </c>
      <c r="W72" s="12" t="s">
        <v>295</v>
      </c>
      <c r="Y72" s="12" t="s">
        <v>1</v>
      </c>
    </row>
    <row r="73" spans="1:25" ht="36" x14ac:dyDescent="0.3">
      <c r="A73" s="381">
        <v>6.4</v>
      </c>
      <c r="B73" s="378" t="s">
        <v>90</v>
      </c>
      <c r="C73" s="389" t="s">
        <v>404</v>
      </c>
      <c r="D73" s="381" t="s">
        <v>103</v>
      </c>
      <c r="E73" s="378"/>
      <c r="F73" s="378" t="s">
        <v>93</v>
      </c>
      <c r="G73" s="168" t="s">
        <v>10</v>
      </c>
      <c r="H73" s="381" t="s">
        <v>68</v>
      </c>
      <c r="I73" s="338" t="str">
        <f>VLOOKUP(C73,'Guide (Bursa)'!$C$1:$K$214,8,FALSE)</f>
        <v>FRM</v>
      </c>
      <c r="J73" s="168" t="str">
        <f>VLOOKUP(C73,'Guide (Bursa)'!$C$1:$K$214,9,FALSE)</f>
        <v>Nur Asiah Tuan Yaacob (BMSC) / Kelvin Wah Kah-Jian (BMDC)/Tee Kai Hong</v>
      </c>
      <c r="K73" s="168"/>
      <c r="L73" s="382" t="s">
        <v>404</v>
      </c>
      <c r="M73" s="168"/>
      <c r="N73" s="168"/>
      <c r="O73" s="168"/>
      <c r="P73" s="168"/>
      <c r="Q73" s="338" t="s">
        <v>719</v>
      </c>
      <c r="T73" s="338" t="s">
        <v>719</v>
      </c>
      <c r="W73" s="12" t="s">
        <v>295</v>
      </c>
      <c r="Y73" s="12" t="s">
        <v>1</v>
      </c>
    </row>
    <row r="74" spans="1:25" ht="36" x14ac:dyDescent="0.3">
      <c r="A74" s="381">
        <v>6.4</v>
      </c>
      <c r="B74" s="378" t="s">
        <v>90</v>
      </c>
      <c r="C74" s="389" t="s">
        <v>405</v>
      </c>
      <c r="D74" s="168" t="s">
        <v>104</v>
      </c>
      <c r="E74" s="378"/>
      <c r="F74" s="381" t="s">
        <v>43</v>
      </c>
      <c r="G74" s="168" t="s">
        <v>10</v>
      </c>
      <c r="H74" s="381" t="s">
        <v>68</v>
      </c>
      <c r="I74" s="338" t="str">
        <f>VLOOKUP(C74,'Guide (Bursa)'!$C$1:$K$214,8,FALSE)</f>
        <v>FRM</v>
      </c>
      <c r="J74" s="168" t="str">
        <f>VLOOKUP(C74,'Guide (Bursa)'!$C$1:$K$214,9,FALSE)</f>
        <v>Nur Asiah Tuan Yaacob (BMSC) / Kelvin Wah Kah-Jian (BMDC)/Tee Kai Hong</v>
      </c>
      <c r="K74" s="168"/>
      <c r="L74" s="382" t="s">
        <v>405</v>
      </c>
      <c r="M74" s="168"/>
      <c r="N74" s="168"/>
      <c r="O74" s="168"/>
      <c r="P74" s="168"/>
      <c r="Q74" s="338" t="s">
        <v>719</v>
      </c>
      <c r="T74" s="338" t="s">
        <v>719</v>
      </c>
      <c r="W74" s="12" t="s">
        <v>295</v>
      </c>
      <c r="Y74" s="12" t="s">
        <v>1</v>
      </c>
    </row>
    <row r="75" spans="1:25" ht="36" x14ac:dyDescent="0.3">
      <c r="A75" s="381">
        <v>6.4</v>
      </c>
      <c r="B75" s="378" t="s">
        <v>90</v>
      </c>
      <c r="C75" s="389" t="s">
        <v>406</v>
      </c>
      <c r="D75" s="381" t="s">
        <v>105</v>
      </c>
      <c r="E75" s="378"/>
      <c r="F75" s="381" t="s">
        <v>43</v>
      </c>
      <c r="G75" s="168" t="s">
        <v>10</v>
      </c>
      <c r="H75" s="381" t="s">
        <v>11</v>
      </c>
      <c r="I75" s="338" t="str">
        <f>VLOOKUP(C75,'Guide (Bursa)'!$C$1:$K$214,8,FALSE)</f>
        <v>FRM</v>
      </c>
      <c r="J75" s="168" t="str">
        <f>VLOOKUP(C75,'Guide (Bursa)'!$C$1:$K$214,9,FALSE)</f>
        <v>Nur Asiah Tuan Yaacob (BMSC) / Kelvin Wah Kah-Jian (BMDC)/Tee Kai Hong</v>
      </c>
      <c r="K75" s="168"/>
      <c r="L75" s="382" t="s">
        <v>406</v>
      </c>
      <c r="M75" s="168"/>
      <c r="N75" s="168"/>
      <c r="O75" s="168"/>
      <c r="P75" s="168"/>
      <c r="Q75" s="338" t="s">
        <v>719</v>
      </c>
      <c r="T75" s="338" t="s">
        <v>719</v>
      </c>
      <c r="W75" s="12" t="s">
        <v>295</v>
      </c>
      <c r="Y75" s="12" t="s">
        <v>1</v>
      </c>
    </row>
    <row r="76" spans="1:25" ht="36" x14ac:dyDescent="0.3">
      <c r="A76" s="381">
        <v>6.4</v>
      </c>
      <c r="B76" s="378" t="s">
        <v>90</v>
      </c>
      <c r="C76" s="389" t="s">
        <v>407</v>
      </c>
      <c r="D76" s="381" t="s">
        <v>106</v>
      </c>
      <c r="E76" s="378"/>
      <c r="F76" s="378" t="s">
        <v>93</v>
      </c>
      <c r="G76" s="168" t="s">
        <v>10</v>
      </c>
      <c r="H76" s="381" t="s">
        <v>68</v>
      </c>
      <c r="I76" s="338" t="str">
        <f>VLOOKUP(C76,'Guide (Bursa)'!$C$1:$K$214,8,FALSE)</f>
        <v>FRM</v>
      </c>
      <c r="J76" s="168" t="str">
        <f>VLOOKUP(C76,'Guide (Bursa)'!$C$1:$K$214,9,FALSE)</f>
        <v>Nur Asiah Tuan Yaacob (BMSC) / Kelvin Wah Kah-Jian (BMDC)/Tee Kai Hong</v>
      </c>
      <c r="K76" s="168"/>
      <c r="L76" s="382" t="s">
        <v>407</v>
      </c>
      <c r="M76" s="168"/>
      <c r="N76" s="168"/>
      <c r="O76" s="168"/>
      <c r="P76" s="168"/>
      <c r="Q76" s="338" t="s">
        <v>719</v>
      </c>
      <c r="T76" s="338" t="s">
        <v>719</v>
      </c>
      <c r="W76" s="12" t="s">
        <v>295</v>
      </c>
      <c r="Y76" s="12" t="s">
        <v>1</v>
      </c>
    </row>
    <row r="77" spans="1:25" ht="36" x14ac:dyDescent="0.3">
      <c r="A77" s="381">
        <v>6.5</v>
      </c>
      <c r="B77" s="378" t="s">
        <v>107</v>
      </c>
      <c r="C77" s="383" t="s">
        <v>408</v>
      </c>
      <c r="D77" s="380" t="s">
        <v>108</v>
      </c>
      <c r="E77" s="380" t="s">
        <v>287</v>
      </c>
      <c r="F77" s="381" t="s">
        <v>45</v>
      </c>
      <c r="G77" s="168" t="s">
        <v>10</v>
      </c>
      <c r="H77" s="381" t="s">
        <v>48</v>
      </c>
      <c r="I77" s="338" t="str">
        <f>VLOOKUP(C77,'Guide (Bursa)'!$C$1:$K$214,8,FALSE)</f>
        <v>FRM</v>
      </c>
      <c r="J77" s="168" t="str">
        <f>VLOOKUP(C77,'Guide (Bursa)'!$C$1:$K$214,9,FALSE)</f>
        <v>Nur Asiah Tuan Yaacob (BMSC) / Kelvin Wah Kah-Jian (BMDC)/Tee Kai Hong</v>
      </c>
      <c r="K77" s="168"/>
      <c r="L77" s="382" t="s">
        <v>408</v>
      </c>
      <c r="M77" s="168"/>
      <c r="N77" s="168"/>
      <c r="O77" s="168"/>
      <c r="P77" s="168"/>
      <c r="Q77" s="338" t="s">
        <v>719</v>
      </c>
      <c r="T77" s="338" t="s">
        <v>719</v>
      </c>
      <c r="W77" s="12" t="s">
        <v>295</v>
      </c>
      <c r="Y77" s="12" t="s">
        <v>1</v>
      </c>
    </row>
    <row r="78" spans="1:25" ht="24" x14ac:dyDescent="0.3">
      <c r="A78" s="381">
        <v>6.5</v>
      </c>
      <c r="B78" s="378" t="s">
        <v>109</v>
      </c>
      <c r="C78" s="383" t="s">
        <v>409</v>
      </c>
      <c r="D78" s="380" t="s">
        <v>110</v>
      </c>
      <c r="E78" s="380" t="s">
        <v>287</v>
      </c>
      <c r="F78" s="381" t="s">
        <v>43</v>
      </c>
      <c r="G78" s="168" t="s">
        <v>10</v>
      </c>
      <c r="H78" s="381" t="s">
        <v>48</v>
      </c>
      <c r="I78" s="338" t="str">
        <f>VLOOKUP(C78,'Guide (Bursa)'!$C$1:$K$214,8,FALSE)</f>
        <v>FRM</v>
      </c>
      <c r="J78" s="168" t="str">
        <f>VLOOKUP(C78,'Guide (Bursa)'!$C$1:$K$214,9,FALSE)</f>
        <v>Nur Asiah Tuan Yaacob (BMSC) / Kelvin Wah Kah-Jian (BMDC)/Tee Kai Hong</v>
      </c>
      <c r="K78" s="168"/>
      <c r="L78" s="382" t="s">
        <v>409</v>
      </c>
      <c r="M78" s="168"/>
      <c r="N78" s="168"/>
      <c r="O78" s="168"/>
      <c r="P78" s="168"/>
      <c r="Q78" s="338" t="s">
        <v>719</v>
      </c>
      <c r="T78" s="338" t="s">
        <v>719</v>
      </c>
      <c r="W78" s="12" t="s">
        <v>295</v>
      </c>
      <c r="Y78" s="12" t="s">
        <v>1</v>
      </c>
    </row>
    <row r="79" spans="1:25" ht="24" x14ac:dyDescent="0.3">
      <c r="A79" s="381">
        <v>6.5</v>
      </c>
      <c r="B79" s="378" t="s">
        <v>109</v>
      </c>
      <c r="C79" s="383" t="s">
        <v>410</v>
      </c>
      <c r="D79" s="380" t="s">
        <v>111</v>
      </c>
      <c r="E79" s="380" t="s">
        <v>287</v>
      </c>
      <c r="F79" s="381" t="s">
        <v>43</v>
      </c>
      <c r="G79" s="168" t="s">
        <v>10</v>
      </c>
      <c r="H79" s="381" t="s">
        <v>48</v>
      </c>
      <c r="I79" s="338" t="str">
        <f>VLOOKUP(C79,'Guide (Bursa)'!$C$1:$K$214,8,FALSE)</f>
        <v>FRM</v>
      </c>
      <c r="J79" s="168" t="str">
        <f>VLOOKUP(C79,'Guide (Bursa)'!$C$1:$K$214,9,FALSE)</f>
        <v>Nur Asiah Tuan Yaacob (BMSC) / Kelvin Wah Kah-Jian (BMDC)/Tee Kai Hong</v>
      </c>
      <c r="K79" s="168"/>
      <c r="L79" s="382" t="s">
        <v>410</v>
      </c>
      <c r="M79" s="168"/>
      <c r="N79" s="168"/>
      <c r="O79" s="168"/>
      <c r="P79" s="168"/>
      <c r="Q79" s="338" t="s">
        <v>719</v>
      </c>
      <c r="T79" s="338" t="s">
        <v>719</v>
      </c>
      <c r="W79" s="12" t="s">
        <v>295</v>
      </c>
      <c r="Y79" s="12" t="s">
        <v>1</v>
      </c>
    </row>
    <row r="80" spans="1:25" ht="36" x14ac:dyDescent="0.3">
      <c r="A80" s="381">
        <v>6.5</v>
      </c>
      <c r="B80" s="378" t="s">
        <v>107</v>
      </c>
      <c r="C80" s="383" t="s">
        <v>411</v>
      </c>
      <c r="D80" s="380" t="s">
        <v>112</v>
      </c>
      <c r="E80" s="380" t="s">
        <v>287</v>
      </c>
      <c r="F80" s="381" t="s">
        <v>45</v>
      </c>
      <c r="G80" s="168" t="s">
        <v>10</v>
      </c>
      <c r="H80" s="381" t="s">
        <v>48</v>
      </c>
      <c r="I80" s="338" t="str">
        <f>VLOOKUP(C80,'Guide (Bursa)'!$C$1:$K$214,8,FALSE)</f>
        <v>FRM</v>
      </c>
      <c r="J80" s="168" t="str">
        <f>VLOOKUP(C80,'Guide (Bursa)'!$C$1:$K$214,9,FALSE)</f>
        <v>Nur Asiah Tuan Yaacob (BMSC) / Kelvin Wah Kah-Jian (BMDC)/Tee Kai Hong</v>
      </c>
      <c r="K80" s="168"/>
      <c r="L80" s="382" t="s">
        <v>411</v>
      </c>
      <c r="M80" s="168"/>
      <c r="N80" s="168"/>
      <c r="O80" s="168"/>
      <c r="P80" s="168"/>
      <c r="Q80" s="338" t="s">
        <v>719</v>
      </c>
      <c r="T80" s="338" t="s">
        <v>719</v>
      </c>
      <c r="W80" s="12" t="s">
        <v>295</v>
      </c>
      <c r="Y80" s="12" t="s">
        <v>1</v>
      </c>
    </row>
    <row r="81" spans="1:26" ht="36" x14ac:dyDescent="0.3">
      <c r="A81" s="381">
        <v>6.5</v>
      </c>
      <c r="B81" s="378" t="s">
        <v>107</v>
      </c>
      <c r="C81" s="383" t="s">
        <v>412</v>
      </c>
      <c r="D81" s="380" t="s">
        <v>113</v>
      </c>
      <c r="E81" s="380" t="s">
        <v>287</v>
      </c>
      <c r="F81" s="381" t="s">
        <v>64</v>
      </c>
      <c r="G81" s="168" t="s">
        <v>10</v>
      </c>
      <c r="H81" s="381" t="s">
        <v>48</v>
      </c>
      <c r="I81" s="338" t="str">
        <f>VLOOKUP(C81,'Guide (Bursa)'!$C$1:$K$214,8,FALSE)</f>
        <v>FRM</v>
      </c>
      <c r="J81" s="168" t="str">
        <f>VLOOKUP(C81,'Guide (Bursa)'!$C$1:$K$214,9,FALSE)</f>
        <v>Nur Asiah Tuan Yaacob (BMSC) / Kelvin Wah Kah-Jian (BMDC)/Tee Kai Hong</v>
      </c>
      <c r="K81" s="168"/>
      <c r="L81" s="382" t="s">
        <v>412</v>
      </c>
      <c r="M81" s="168"/>
      <c r="N81" s="168"/>
      <c r="O81" s="168"/>
      <c r="P81" s="168"/>
      <c r="Q81" s="338" t="s">
        <v>719</v>
      </c>
      <c r="T81" s="338" t="s">
        <v>719</v>
      </c>
      <c r="W81" s="12" t="s">
        <v>295</v>
      </c>
      <c r="Y81" s="12" t="s">
        <v>1</v>
      </c>
    </row>
    <row r="82" spans="1:26" ht="36" x14ac:dyDescent="0.3">
      <c r="A82" s="381">
        <v>6.5</v>
      </c>
      <c r="B82" s="378" t="s">
        <v>107</v>
      </c>
      <c r="C82" s="383" t="s">
        <v>413</v>
      </c>
      <c r="D82" s="380" t="s">
        <v>114</v>
      </c>
      <c r="E82" s="380" t="s">
        <v>287</v>
      </c>
      <c r="F82" s="381" t="s">
        <v>9</v>
      </c>
      <c r="G82" s="168" t="s">
        <v>10</v>
      </c>
      <c r="H82" s="381" t="s">
        <v>48</v>
      </c>
      <c r="I82" s="338" t="str">
        <f>VLOOKUP(C82,'Guide (Bursa)'!$C$1:$K$214,8,FALSE)</f>
        <v>FRM</v>
      </c>
      <c r="J82" s="168" t="str">
        <f>VLOOKUP(C82,'Guide (Bursa)'!$C$1:$K$214,9,FALSE)</f>
        <v>Nur Asiah Tuan Yaacob (BMSC) / Kelvin Wah Kah-Jian (BMDC)/Tee Kai Hong</v>
      </c>
      <c r="K82" s="168"/>
      <c r="L82" s="382" t="s">
        <v>413</v>
      </c>
      <c r="M82" s="168"/>
      <c r="N82" s="168"/>
      <c r="O82" s="168"/>
      <c r="P82" s="168"/>
      <c r="Q82" s="338" t="s">
        <v>719</v>
      </c>
      <c r="T82" s="338" t="s">
        <v>719</v>
      </c>
      <c r="W82" s="12" t="s">
        <v>295</v>
      </c>
      <c r="Y82" s="12" t="s">
        <v>1</v>
      </c>
    </row>
    <row r="83" spans="1:26" ht="36" x14ac:dyDescent="0.3">
      <c r="A83" s="381">
        <v>6.5</v>
      </c>
      <c r="B83" s="378" t="s">
        <v>107</v>
      </c>
      <c r="C83" s="383" t="s">
        <v>414</v>
      </c>
      <c r="D83" s="380" t="s">
        <v>115</v>
      </c>
      <c r="E83" s="380" t="s">
        <v>287</v>
      </c>
      <c r="F83" s="381" t="s">
        <v>9</v>
      </c>
      <c r="G83" s="168" t="s">
        <v>10</v>
      </c>
      <c r="H83" s="381" t="s">
        <v>48</v>
      </c>
      <c r="I83" s="338" t="str">
        <f>VLOOKUP(C83,'Guide (Bursa)'!$C$1:$K$214,8,FALSE)</f>
        <v>FRM</v>
      </c>
      <c r="J83" s="168" t="str">
        <f>VLOOKUP(C83,'Guide (Bursa)'!$C$1:$K$214,9,FALSE)</f>
        <v>Nur Asiah Tuan Yaacob (BMSC) / Kelvin Wah Kah-Jian (BMDC)/Tee Kai Hong</v>
      </c>
      <c r="K83" s="168"/>
      <c r="L83" s="382" t="s">
        <v>414</v>
      </c>
      <c r="M83" s="168"/>
      <c r="N83" s="168"/>
      <c r="O83" s="168"/>
      <c r="P83" s="168"/>
      <c r="Q83" s="338" t="s">
        <v>719</v>
      </c>
      <c r="T83" s="338" t="s">
        <v>719</v>
      </c>
      <c r="W83" s="12" t="s">
        <v>295</v>
      </c>
      <c r="Y83" s="12" t="s">
        <v>1</v>
      </c>
    </row>
    <row r="84" spans="1:26" ht="24" x14ac:dyDescent="0.3">
      <c r="A84" s="381">
        <v>6.6</v>
      </c>
      <c r="B84" s="378" t="s">
        <v>116</v>
      </c>
      <c r="C84" s="383" t="s">
        <v>415</v>
      </c>
      <c r="D84" s="380" t="s">
        <v>116</v>
      </c>
      <c r="E84" s="380" t="s">
        <v>287</v>
      </c>
      <c r="F84" s="381" t="s">
        <v>9</v>
      </c>
      <c r="G84" s="168" t="s">
        <v>10</v>
      </c>
      <c r="H84" s="381" t="s">
        <v>68</v>
      </c>
      <c r="I84" s="312" t="str">
        <f>VLOOKUP(C84,'Guide (Bursa)'!$C$1:$K$214,8,FALSE)</f>
        <v>CSO</v>
      </c>
      <c r="J84" s="168" t="str">
        <f>VLOOKUP(C84,'Guide (Bursa)'!$C$1:$K$214,9,FALSE)</f>
        <v>Chee Voon Wuah (BMSC) /Mohamed Hanein (BMDC)/Ong Pek Nee</v>
      </c>
      <c r="K84" s="168"/>
      <c r="L84" s="388" t="s">
        <v>415</v>
      </c>
      <c r="M84" s="168"/>
      <c r="N84" s="168"/>
      <c r="O84" s="168"/>
      <c r="P84" s="168"/>
      <c r="Q84" s="312" t="s">
        <v>742</v>
      </c>
      <c r="T84" s="312" t="s">
        <v>742</v>
      </c>
      <c r="W84" s="12" t="s">
        <v>1</v>
      </c>
      <c r="Y84" s="12" t="s">
        <v>1</v>
      </c>
    </row>
    <row r="85" spans="1:26" ht="24" x14ac:dyDescent="0.3">
      <c r="A85" s="381">
        <v>6.7</v>
      </c>
      <c r="B85" s="378" t="s">
        <v>117</v>
      </c>
      <c r="C85" s="383" t="s">
        <v>416</v>
      </c>
      <c r="D85" s="380" t="s">
        <v>117</v>
      </c>
      <c r="E85" s="380" t="s">
        <v>287</v>
      </c>
      <c r="F85" s="381" t="s">
        <v>9</v>
      </c>
      <c r="G85" s="168" t="s">
        <v>10</v>
      </c>
      <c r="H85" s="381" t="s">
        <v>68</v>
      </c>
      <c r="I85" s="312" t="str">
        <f>VLOOKUP(C85,'Guide (Bursa)'!$C$1:$K$214,8,FALSE)</f>
        <v>CSO</v>
      </c>
      <c r="J85" s="168" t="str">
        <f>VLOOKUP(C85,'Guide (Bursa)'!$C$1:$K$214,9,FALSE)</f>
        <v>Chee Voon Wuah (BMSC) /Mohamed Hanein (BMDC)/Ong Pek Nee</v>
      </c>
      <c r="K85" s="168"/>
      <c r="L85" s="388" t="s">
        <v>416</v>
      </c>
      <c r="M85" s="168"/>
      <c r="N85" s="168"/>
      <c r="O85" s="168"/>
      <c r="P85" s="168"/>
      <c r="Q85" s="312" t="s">
        <v>742</v>
      </c>
      <c r="T85" s="312" t="s">
        <v>742</v>
      </c>
      <c r="W85" s="12" t="s">
        <v>1</v>
      </c>
      <c r="Y85" s="12" t="s">
        <v>1</v>
      </c>
    </row>
    <row r="86" spans="1:26" ht="24" x14ac:dyDescent="0.3">
      <c r="A86" s="381">
        <v>6.8</v>
      </c>
      <c r="B86" s="378" t="s">
        <v>118</v>
      </c>
      <c r="C86" s="383" t="s">
        <v>417</v>
      </c>
      <c r="D86" s="381" t="s">
        <v>118</v>
      </c>
      <c r="E86" s="380" t="s">
        <v>287</v>
      </c>
      <c r="F86" s="381" t="s">
        <v>9</v>
      </c>
      <c r="G86" s="168" t="s">
        <v>10</v>
      </c>
      <c r="H86" s="381" t="s">
        <v>68</v>
      </c>
      <c r="I86" s="312" t="str">
        <f>VLOOKUP(C86,'Guide (Bursa)'!$C$1:$K$214,8,FALSE)</f>
        <v>CSO</v>
      </c>
      <c r="J86" s="168" t="str">
        <f>VLOOKUP(C86,'Guide (Bursa)'!$C$1:$K$214,9,FALSE)</f>
        <v>Chee Voon Wuah (BMSC) /Mohamed Hanein (BMDC)/Ong Pek Nee</v>
      </c>
      <c r="K86" s="168"/>
      <c r="L86" s="388" t="s">
        <v>417</v>
      </c>
      <c r="M86" s="168"/>
      <c r="N86" s="168"/>
      <c r="O86" s="168"/>
      <c r="P86" s="168"/>
      <c r="Q86" s="312" t="s">
        <v>742</v>
      </c>
      <c r="T86" s="312" t="s">
        <v>742</v>
      </c>
      <c r="W86" s="12" t="s">
        <v>289</v>
      </c>
      <c r="Y86" s="12" t="s">
        <v>1</v>
      </c>
    </row>
    <row r="87" spans="1:26" x14ac:dyDescent="0.3">
      <c r="A87" s="381">
        <v>7.1</v>
      </c>
      <c r="B87" s="378" t="s">
        <v>119</v>
      </c>
      <c r="C87" s="383" t="s">
        <v>418</v>
      </c>
      <c r="D87" s="380" t="s">
        <v>120</v>
      </c>
      <c r="E87" s="380" t="s">
        <v>287</v>
      </c>
      <c r="F87" s="381" t="s">
        <v>43</v>
      </c>
      <c r="G87" s="168" t="s">
        <v>10</v>
      </c>
      <c r="H87" s="381" t="s">
        <v>11</v>
      </c>
      <c r="I87" s="169" t="str">
        <f>VLOOKUP(C87,'Guide (Bursa)'!$C$1:$K$214,8,FALSE)</f>
        <v>Finance</v>
      </c>
      <c r="J87" s="168" t="str">
        <f>VLOOKUP(C87,'Guide (Bursa)'!$C$1:$K$214,9,FALSE)</f>
        <v>Christopher Low Ching Soon (Finance) / Gomathi Ganesan (Treasury)</v>
      </c>
      <c r="K87" s="168"/>
      <c r="L87" s="385" t="s">
        <v>418</v>
      </c>
      <c r="M87" s="168"/>
      <c r="N87" s="168"/>
      <c r="O87" s="168"/>
      <c r="P87" s="168"/>
      <c r="Q87" s="338" t="s">
        <v>719</v>
      </c>
      <c r="T87" s="338" t="s">
        <v>719</v>
      </c>
      <c r="W87" s="12" t="s">
        <v>1</v>
      </c>
      <c r="Y87" s="12" t="s">
        <v>1</v>
      </c>
    </row>
    <row r="88" spans="1:26" ht="24" x14ac:dyDescent="0.3">
      <c r="A88" s="381">
        <v>7.1</v>
      </c>
      <c r="B88" s="378" t="s">
        <v>119</v>
      </c>
      <c r="C88" s="383" t="s">
        <v>529</v>
      </c>
      <c r="D88" s="381" t="s">
        <v>121</v>
      </c>
      <c r="E88" s="381" t="s">
        <v>122</v>
      </c>
      <c r="F88" s="381" t="s">
        <v>9</v>
      </c>
      <c r="G88" s="168" t="s">
        <v>640</v>
      </c>
      <c r="H88" s="381" t="s">
        <v>11</v>
      </c>
      <c r="I88" s="169" t="str">
        <f>VLOOKUP(C88,'Guide (Bursa)'!$C$1:$K$214,8,FALSE)</f>
        <v>Finance</v>
      </c>
      <c r="J88" s="168" t="str">
        <f>VLOOKUP(C88,'Guide (Bursa)'!$C$1:$K$214,9,FALSE)</f>
        <v>Christopher Low Ching Soon (Finance) / Gomathi Ganesan (Treasury)</v>
      </c>
      <c r="K88" s="168"/>
      <c r="L88" s="385" t="s">
        <v>529</v>
      </c>
      <c r="M88" s="168"/>
      <c r="N88" s="168"/>
      <c r="O88" s="168"/>
      <c r="P88" s="447"/>
      <c r="R88" s="445" t="s">
        <v>985</v>
      </c>
      <c r="S88" s="446"/>
      <c r="U88" s="445" t="s">
        <v>985</v>
      </c>
      <c r="V88" s="446"/>
      <c r="X88" s="12" t="s">
        <v>1</v>
      </c>
      <c r="Z88" s="12" t="s">
        <v>1</v>
      </c>
    </row>
    <row r="89" spans="1:26" ht="24" x14ac:dyDescent="0.3">
      <c r="A89" s="381">
        <v>7.1</v>
      </c>
      <c r="B89" s="378" t="s">
        <v>119</v>
      </c>
      <c r="C89" s="383" t="s">
        <v>530</v>
      </c>
      <c r="D89" s="381" t="s">
        <v>123</v>
      </c>
      <c r="E89" s="381" t="s">
        <v>122</v>
      </c>
      <c r="F89" s="381" t="s">
        <v>9</v>
      </c>
      <c r="G89" s="168" t="s">
        <v>640</v>
      </c>
      <c r="H89" s="381" t="s">
        <v>11</v>
      </c>
      <c r="I89" s="169" t="str">
        <f>VLOOKUP(C89,'Guide (Bursa)'!$C$1:$K$214,8,FALSE)</f>
        <v>Finance</v>
      </c>
      <c r="J89" s="168" t="str">
        <f>VLOOKUP(C89,'Guide (Bursa)'!$C$1:$K$214,9,FALSE)</f>
        <v>Christopher Low Ching Soon (Finance) / Gomathi Ganesan (Treasury)</v>
      </c>
      <c r="K89" s="168"/>
      <c r="L89" s="385" t="s">
        <v>530</v>
      </c>
      <c r="M89" s="168"/>
      <c r="N89" s="168"/>
      <c r="O89" s="168"/>
      <c r="P89" s="447"/>
      <c r="R89" s="445" t="s">
        <v>985</v>
      </c>
      <c r="S89" s="446"/>
      <c r="U89" s="445" t="s">
        <v>985</v>
      </c>
      <c r="V89" s="446"/>
      <c r="X89" s="12" t="s">
        <v>1</v>
      </c>
      <c r="Z89" s="12" t="s">
        <v>1</v>
      </c>
    </row>
    <row r="90" spans="1:26" ht="24" x14ac:dyDescent="0.3">
      <c r="A90" s="381">
        <v>7.1</v>
      </c>
      <c r="B90" s="378" t="s">
        <v>119</v>
      </c>
      <c r="C90" s="383" t="s">
        <v>531</v>
      </c>
      <c r="D90" s="381" t="s">
        <v>124</v>
      </c>
      <c r="E90" s="381" t="s">
        <v>122</v>
      </c>
      <c r="F90" s="381" t="s">
        <v>9</v>
      </c>
      <c r="G90" s="168" t="s">
        <v>640</v>
      </c>
      <c r="H90" s="381" t="s">
        <v>11</v>
      </c>
      <c r="I90" s="169" t="str">
        <f>VLOOKUP(C90,'Guide (Bursa)'!$C$1:$K$214,8,FALSE)</f>
        <v>Finance</v>
      </c>
      <c r="J90" s="168" t="str">
        <f>VLOOKUP(C90,'Guide (Bursa)'!$C$1:$K$214,9,FALSE)</f>
        <v>Christopher Low Ching Soon (Finance) / Gomathi Ganesan (Treasury)</v>
      </c>
      <c r="K90" s="168"/>
      <c r="L90" s="385" t="s">
        <v>531</v>
      </c>
      <c r="M90" s="168"/>
      <c r="N90" s="168"/>
      <c r="O90" s="168"/>
      <c r="P90" s="447"/>
      <c r="R90" s="445" t="s">
        <v>985</v>
      </c>
      <c r="S90" s="446"/>
      <c r="U90" s="445" t="s">
        <v>985</v>
      </c>
      <c r="V90" s="446"/>
      <c r="X90" s="12" t="s">
        <v>1</v>
      </c>
      <c r="Z90" s="12" t="s">
        <v>1</v>
      </c>
    </row>
    <row r="91" spans="1:26" ht="24" x14ac:dyDescent="0.3">
      <c r="A91" s="381">
        <v>7.1</v>
      </c>
      <c r="B91" s="378" t="s">
        <v>119</v>
      </c>
      <c r="C91" s="383" t="s">
        <v>532</v>
      </c>
      <c r="D91" s="381" t="s">
        <v>125</v>
      </c>
      <c r="E91" s="381" t="s">
        <v>122</v>
      </c>
      <c r="F91" s="381" t="s">
        <v>9</v>
      </c>
      <c r="G91" s="168" t="s">
        <v>640</v>
      </c>
      <c r="H91" s="381" t="s">
        <v>11</v>
      </c>
      <c r="I91" s="169" t="str">
        <f>VLOOKUP(C91,'Guide (Bursa)'!$C$1:$K$214,8,FALSE)</f>
        <v>Finance</v>
      </c>
      <c r="J91" s="168" t="str">
        <f>VLOOKUP(C91,'Guide (Bursa)'!$C$1:$K$214,9,FALSE)</f>
        <v>Christopher Low Ching Soon (Finance) / Gomathi Ganesan (Treasury)</v>
      </c>
      <c r="K91" s="168"/>
      <c r="L91" s="385" t="s">
        <v>532</v>
      </c>
      <c r="M91" s="168"/>
      <c r="N91" s="168"/>
      <c r="O91" s="168"/>
      <c r="P91" s="447"/>
      <c r="R91" s="445" t="s">
        <v>985</v>
      </c>
      <c r="S91" s="446"/>
      <c r="U91" s="445" t="s">
        <v>985</v>
      </c>
      <c r="V91" s="446"/>
      <c r="X91" s="12" t="s">
        <v>1</v>
      </c>
      <c r="Z91" s="12" t="s">
        <v>1</v>
      </c>
    </row>
    <row r="92" spans="1:26" ht="36" x14ac:dyDescent="0.3">
      <c r="A92" s="381">
        <v>7.1</v>
      </c>
      <c r="B92" s="378" t="s">
        <v>119</v>
      </c>
      <c r="C92" s="383" t="s">
        <v>533</v>
      </c>
      <c r="D92" s="381" t="s">
        <v>126</v>
      </c>
      <c r="E92" s="381" t="s">
        <v>122</v>
      </c>
      <c r="F92" s="381" t="s">
        <v>9</v>
      </c>
      <c r="G92" s="168" t="s">
        <v>640</v>
      </c>
      <c r="H92" s="381" t="s">
        <v>11</v>
      </c>
      <c r="I92" s="169" t="str">
        <f>VLOOKUP(C92,'Guide (Bursa)'!$C$1:$K$214,8,FALSE)</f>
        <v>Finance</v>
      </c>
      <c r="J92" s="168" t="str">
        <f>VLOOKUP(C92,'Guide (Bursa)'!$C$1:$K$214,9,FALSE)</f>
        <v>Christopher Low Ching Soon (Finance) / Gomathi Ganesan (Treasury)</v>
      </c>
      <c r="K92" s="168"/>
      <c r="L92" s="385" t="s">
        <v>533</v>
      </c>
      <c r="M92" s="168"/>
      <c r="N92" s="168"/>
      <c r="O92" s="168"/>
      <c r="P92" s="447"/>
      <c r="R92" s="445" t="s">
        <v>985</v>
      </c>
      <c r="S92" s="446"/>
      <c r="U92" s="445" t="s">
        <v>985</v>
      </c>
      <c r="V92" s="446"/>
      <c r="X92" s="12" t="s">
        <v>1</v>
      </c>
      <c r="Z92" s="12" t="s">
        <v>1</v>
      </c>
    </row>
    <row r="93" spans="1:26" ht="24" x14ac:dyDescent="0.3">
      <c r="A93" s="381">
        <v>7.1</v>
      </c>
      <c r="B93" s="378" t="s">
        <v>119</v>
      </c>
      <c r="C93" s="383" t="s">
        <v>534</v>
      </c>
      <c r="D93" s="381" t="s">
        <v>127</v>
      </c>
      <c r="E93" s="381" t="s">
        <v>122</v>
      </c>
      <c r="F93" s="381" t="s">
        <v>9</v>
      </c>
      <c r="G93" s="168" t="s">
        <v>640</v>
      </c>
      <c r="H93" s="381" t="s">
        <v>11</v>
      </c>
      <c r="I93" s="169" t="str">
        <f>VLOOKUP(C93,'Guide (Bursa)'!$C$1:$K$214,8,FALSE)</f>
        <v>Finance</v>
      </c>
      <c r="J93" s="168" t="str">
        <f>VLOOKUP(C93,'Guide (Bursa)'!$C$1:$K$214,9,FALSE)</f>
        <v>Christopher Low Ching Soon (Finance) / Gomathi Ganesan (Treasury)</v>
      </c>
      <c r="K93" s="168"/>
      <c r="L93" s="385" t="s">
        <v>534</v>
      </c>
      <c r="M93" s="168"/>
      <c r="N93" s="168"/>
      <c r="O93" s="168"/>
      <c r="P93" s="447"/>
      <c r="R93" s="445" t="s">
        <v>985</v>
      </c>
      <c r="S93" s="446"/>
      <c r="U93" s="445" t="s">
        <v>985</v>
      </c>
      <c r="V93" s="446"/>
      <c r="X93" s="12" t="s">
        <v>1</v>
      </c>
      <c r="Z93" s="12" t="s">
        <v>1</v>
      </c>
    </row>
    <row r="94" spans="1:26" ht="36" x14ac:dyDescent="0.3">
      <c r="A94" s="381">
        <v>7.1</v>
      </c>
      <c r="B94" s="378" t="s">
        <v>119</v>
      </c>
      <c r="C94" s="383" t="s">
        <v>535</v>
      </c>
      <c r="D94" s="381" t="s">
        <v>128</v>
      </c>
      <c r="E94" s="381" t="s">
        <v>122</v>
      </c>
      <c r="F94" s="381" t="s">
        <v>9</v>
      </c>
      <c r="G94" s="168" t="s">
        <v>640</v>
      </c>
      <c r="H94" s="381" t="s">
        <v>11</v>
      </c>
      <c r="I94" s="169" t="str">
        <f>VLOOKUP(C94,'Guide (Bursa)'!$C$1:$K$214,8,FALSE)</f>
        <v>Finance</v>
      </c>
      <c r="J94" s="168" t="str">
        <f>VLOOKUP(C94,'Guide (Bursa)'!$C$1:$K$214,9,FALSE)</f>
        <v>Christopher Low Ching Soon (Finance) / Gomathi Ganesan (Treasury)</v>
      </c>
      <c r="K94" s="168"/>
      <c r="L94" s="385" t="s">
        <v>535</v>
      </c>
      <c r="M94" s="168"/>
      <c r="N94" s="168"/>
      <c r="O94" s="168"/>
      <c r="P94" s="447"/>
      <c r="R94" s="445" t="s">
        <v>985</v>
      </c>
      <c r="S94" s="446"/>
      <c r="U94" s="445" t="s">
        <v>985</v>
      </c>
      <c r="V94" s="446"/>
      <c r="X94" s="12" t="s">
        <v>1</v>
      </c>
      <c r="Z94" s="12" t="s">
        <v>1</v>
      </c>
    </row>
    <row r="95" spans="1:26" ht="24" x14ac:dyDescent="0.3">
      <c r="A95" s="381">
        <v>7.1</v>
      </c>
      <c r="B95" s="378" t="s">
        <v>119</v>
      </c>
      <c r="C95" s="383" t="s">
        <v>536</v>
      </c>
      <c r="D95" s="381" t="s">
        <v>129</v>
      </c>
      <c r="E95" s="381" t="s">
        <v>122</v>
      </c>
      <c r="F95" s="381" t="s">
        <v>9</v>
      </c>
      <c r="G95" s="168" t="s">
        <v>640</v>
      </c>
      <c r="H95" s="381" t="s">
        <v>11</v>
      </c>
      <c r="I95" s="169" t="str">
        <f>VLOOKUP(C95,'Guide (Bursa)'!$C$1:$K$214,8,FALSE)</f>
        <v>Finance</v>
      </c>
      <c r="J95" s="168" t="str">
        <f>VLOOKUP(C95,'Guide (Bursa)'!$C$1:$K$214,9,FALSE)</f>
        <v>Christopher Low Ching Soon (Finance) / Gomathi Ganesan (Treasury)</v>
      </c>
      <c r="K95" s="168"/>
      <c r="L95" s="385" t="s">
        <v>536</v>
      </c>
      <c r="M95" s="168"/>
      <c r="N95" s="168"/>
      <c r="O95" s="168"/>
      <c r="P95" s="447"/>
      <c r="R95" s="445" t="s">
        <v>985</v>
      </c>
      <c r="S95" s="446"/>
      <c r="U95" s="445" t="s">
        <v>985</v>
      </c>
      <c r="V95" s="446"/>
      <c r="X95" s="12" t="s">
        <v>1</v>
      </c>
      <c r="Z95" s="12" t="s">
        <v>1</v>
      </c>
    </row>
    <row r="96" spans="1:26" x14ac:dyDescent="0.3">
      <c r="A96" s="381">
        <v>7.1</v>
      </c>
      <c r="B96" s="378" t="s">
        <v>119</v>
      </c>
      <c r="C96" s="383" t="s">
        <v>419</v>
      </c>
      <c r="D96" s="380" t="s">
        <v>130</v>
      </c>
      <c r="E96" s="380" t="s">
        <v>287</v>
      </c>
      <c r="F96" s="381" t="s">
        <v>43</v>
      </c>
      <c r="G96" s="168" t="s">
        <v>10</v>
      </c>
      <c r="H96" s="381" t="s">
        <v>68</v>
      </c>
      <c r="I96" s="169" t="str">
        <f>VLOOKUP(C96,'Guide (Bursa)'!$C$1:$K$214,8,FALSE)</f>
        <v>Finance</v>
      </c>
      <c r="J96" s="168" t="str">
        <f>VLOOKUP(C96,'Guide (Bursa)'!$C$1:$K$214,9,FALSE)</f>
        <v>Christopher Low Ching Soon (Finance) / Gomathi Ganesan (Treasury)</v>
      </c>
      <c r="K96" s="168"/>
      <c r="L96" s="385" t="s">
        <v>419</v>
      </c>
      <c r="M96" s="168"/>
      <c r="N96" s="168"/>
      <c r="O96" s="168"/>
      <c r="P96" s="168"/>
      <c r="Q96" s="445" t="s">
        <v>985</v>
      </c>
      <c r="T96" s="445" t="s">
        <v>985</v>
      </c>
      <c r="W96" s="12" t="s">
        <v>1</v>
      </c>
      <c r="Y96" s="12" t="s">
        <v>1</v>
      </c>
    </row>
    <row r="97" spans="1:26" ht="24" x14ac:dyDescent="0.3">
      <c r="A97" s="381">
        <v>7.1</v>
      </c>
      <c r="B97" s="378" t="s">
        <v>119</v>
      </c>
      <c r="C97" s="383" t="s">
        <v>420</v>
      </c>
      <c r="D97" s="380" t="s">
        <v>131</v>
      </c>
      <c r="E97" s="380" t="s">
        <v>287</v>
      </c>
      <c r="F97" s="381" t="s">
        <v>43</v>
      </c>
      <c r="G97" s="168" t="s">
        <v>10</v>
      </c>
      <c r="H97" s="381" t="s">
        <v>11</v>
      </c>
      <c r="I97" s="169" t="str">
        <f>VLOOKUP(C97,'Guide (Bursa)'!$C$1:$K$214,8,FALSE)</f>
        <v>Finance</v>
      </c>
      <c r="J97" s="168" t="str">
        <f>VLOOKUP(C97,'Guide (Bursa)'!$C$1:$K$214,9,FALSE)</f>
        <v>Christopher Low Ching Soon (Finance) / Gomathi Ganesan (Treasury)</v>
      </c>
      <c r="K97" s="168"/>
      <c r="L97" s="385" t="s">
        <v>420</v>
      </c>
      <c r="M97" s="168"/>
      <c r="N97" s="168"/>
      <c r="O97" s="168"/>
      <c r="P97" s="168"/>
      <c r="Q97" s="445" t="s">
        <v>985</v>
      </c>
      <c r="T97" s="445" t="s">
        <v>985</v>
      </c>
      <c r="W97" s="12" t="s">
        <v>1</v>
      </c>
      <c r="Y97" s="12" t="s">
        <v>1</v>
      </c>
    </row>
    <row r="98" spans="1:26" ht="24" x14ac:dyDescent="0.3">
      <c r="A98" s="381">
        <v>7.2</v>
      </c>
      <c r="B98" s="378" t="s">
        <v>132</v>
      </c>
      <c r="C98" s="383" t="s">
        <v>421</v>
      </c>
      <c r="D98" s="380" t="s">
        <v>133</v>
      </c>
      <c r="E98" s="380" t="s">
        <v>287</v>
      </c>
      <c r="F98" s="381" t="s">
        <v>9</v>
      </c>
      <c r="G98" s="168" t="s">
        <v>10</v>
      </c>
      <c r="H98" s="381" t="s">
        <v>11</v>
      </c>
      <c r="I98" s="169" t="str">
        <f>VLOOKUP(C98,'Guide (Bursa)'!$C$1:$K$214,8,FALSE)</f>
        <v>Finance</v>
      </c>
      <c r="J98" s="168" t="str">
        <f>VLOOKUP(C98,'Guide (Bursa)'!$C$1:$K$214,9,FALSE)</f>
        <v>Christopher Low Ching Soon (Finance) / Gomathi Ganesan (Treasury)</v>
      </c>
      <c r="K98" s="168"/>
      <c r="L98" s="385" t="s">
        <v>421</v>
      </c>
      <c r="M98" s="168"/>
      <c r="N98" s="168"/>
      <c r="O98" s="168"/>
      <c r="P98" s="168"/>
      <c r="Q98" s="445" t="s">
        <v>985</v>
      </c>
      <c r="T98" s="445" t="s">
        <v>985</v>
      </c>
      <c r="W98" s="12" t="s">
        <v>1</v>
      </c>
      <c r="Y98" s="12" t="s">
        <v>1</v>
      </c>
    </row>
    <row r="99" spans="1:26" ht="48" x14ac:dyDescent="0.3">
      <c r="A99" s="381">
        <v>7.3</v>
      </c>
      <c r="B99" s="378" t="s">
        <v>119</v>
      </c>
      <c r="C99" s="383" t="s">
        <v>537</v>
      </c>
      <c r="D99" s="381" t="s">
        <v>134</v>
      </c>
      <c r="E99" s="381" t="s">
        <v>135</v>
      </c>
      <c r="F99" s="381" t="s">
        <v>9</v>
      </c>
      <c r="G99" s="168" t="s">
        <v>641</v>
      </c>
      <c r="H99" s="381" t="s">
        <v>68</v>
      </c>
      <c r="I99" s="338" t="str">
        <f>VLOOKUP(C99,'Guide (Bursa)'!$C$1:$K$214,8,FALSE)</f>
        <v>FRM</v>
      </c>
      <c r="J99" s="168" t="str">
        <f>VLOOKUP(C99,'Guide (Bursa)'!$C$1:$K$214,9,FALSE)</f>
        <v>Nur Asiah Tuan Yaacob (BMSC) / Kelvin Wah Kah-Jian (BMDC)/Tee Kai Hong</v>
      </c>
      <c r="K99" s="168"/>
      <c r="L99" s="382" t="s">
        <v>537</v>
      </c>
      <c r="M99" s="168"/>
      <c r="N99" s="168"/>
      <c r="O99" s="168"/>
      <c r="P99" s="447"/>
      <c r="R99" s="338" t="s">
        <v>719</v>
      </c>
      <c r="S99" s="446"/>
      <c r="U99" s="338" t="s">
        <v>719</v>
      </c>
      <c r="V99" s="446"/>
      <c r="X99" s="12" t="s">
        <v>1042</v>
      </c>
      <c r="Z99" s="12" t="s">
        <v>1</v>
      </c>
    </row>
    <row r="100" spans="1:26" ht="36" x14ac:dyDescent="0.3">
      <c r="A100" s="381">
        <v>7.3</v>
      </c>
      <c r="B100" s="378" t="s">
        <v>119</v>
      </c>
      <c r="C100" s="383" t="s">
        <v>422</v>
      </c>
      <c r="D100" s="381" t="s">
        <v>136</v>
      </c>
      <c r="E100" s="380" t="s">
        <v>287</v>
      </c>
      <c r="F100" s="381" t="s">
        <v>45</v>
      </c>
      <c r="G100" s="168" t="s">
        <v>10</v>
      </c>
      <c r="H100" s="381" t="s">
        <v>68</v>
      </c>
      <c r="I100" s="338" t="str">
        <f>VLOOKUP(C100,'Guide (Bursa)'!$C$1:$K$214,8,FALSE)</f>
        <v>FRM</v>
      </c>
      <c r="J100" s="168" t="str">
        <f>VLOOKUP(C100,'Guide (Bursa)'!$C$1:$K$214,9,FALSE)</f>
        <v>Nur Asiah Tuan Yaacob (BMSC) / Kelvin Wah Kah-Jian (BMDC)/Tee Kai Hong</v>
      </c>
      <c r="K100" s="168"/>
      <c r="L100" s="382" t="s">
        <v>422</v>
      </c>
      <c r="M100" s="168"/>
      <c r="N100" s="168"/>
      <c r="O100" s="168"/>
      <c r="P100" s="168"/>
      <c r="Q100" s="338" t="s">
        <v>719</v>
      </c>
      <c r="T100" s="338" t="s">
        <v>719</v>
      </c>
      <c r="W100" s="12" t="s">
        <v>1</v>
      </c>
      <c r="Y100" s="12" t="s">
        <v>1</v>
      </c>
    </row>
    <row r="101" spans="1:26" ht="36" x14ac:dyDescent="0.3">
      <c r="A101" s="381">
        <v>7.3</v>
      </c>
      <c r="B101" s="378" t="s">
        <v>119</v>
      </c>
      <c r="C101" s="383" t="s">
        <v>540</v>
      </c>
      <c r="D101" s="381" t="s">
        <v>137</v>
      </c>
      <c r="E101" s="381" t="s">
        <v>56</v>
      </c>
      <c r="F101" s="381" t="s">
        <v>9</v>
      </c>
      <c r="G101" s="168" t="s">
        <v>642</v>
      </c>
      <c r="H101" s="381" t="s">
        <v>68</v>
      </c>
      <c r="I101" s="338" t="str">
        <f>VLOOKUP(C101,'Guide (Bursa)'!$C$1:$K$214,8,FALSE)</f>
        <v>FRM</v>
      </c>
      <c r="J101" s="168" t="str">
        <f>VLOOKUP(C101,'Guide (Bursa)'!$C$1:$K$214,9,FALSE)</f>
        <v>Nur Asiah Tuan Yaacob (BMSC) / Kelvin Wah Kah-Jian (BMDC)/Tee Kai Hong</v>
      </c>
      <c r="K101" s="168"/>
      <c r="L101" s="382" t="s">
        <v>540</v>
      </c>
      <c r="M101" s="168"/>
      <c r="N101" s="168"/>
      <c r="O101" s="168"/>
      <c r="P101" s="447"/>
      <c r="R101" s="338" t="s">
        <v>719</v>
      </c>
      <c r="S101" s="446"/>
      <c r="U101" s="338" t="s">
        <v>719</v>
      </c>
      <c r="V101" s="446"/>
      <c r="X101" s="12" t="s">
        <v>1</v>
      </c>
      <c r="Z101" s="12" t="s">
        <v>1</v>
      </c>
    </row>
    <row r="102" spans="1:26" ht="48" x14ac:dyDescent="0.3">
      <c r="A102" s="381">
        <v>7.3</v>
      </c>
      <c r="B102" s="378" t="s">
        <v>119</v>
      </c>
      <c r="C102" s="383" t="s">
        <v>538</v>
      </c>
      <c r="D102" s="381" t="s">
        <v>807</v>
      </c>
      <c r="E102" s="381" t="s">
        <v>135</v>
      </c>
      <c r="F102" s="381" t="s">
        <v>9</v>
      </c>
      <c r="G102" s="168" t="s">
        <v>641</v>
      </c>
      <c r="H102" s="381" t="s">
        <v>68</v>
      </c>
      <c r="I102" s="312" t="str">
        <f>VLOOKUP(C102,'Guide (Bursa)'!$C$1:$K$214,8,FALSE)</f>
        <v>CSO</v>
      </c>
      <c r="J102" s="168" t="str">
        <f>VLOOKUP(C102,'Guide (Bursa)'!$C$1:$K$214,9,FALSE)</f>
        <v>Chee Voon Wuah (BMSC) /Mohamed Hanein (BMDC)/Ong Pek Nee</v>
      </c>
      <c r="K102" s="168"/>
      <c r="L102" s="388" t="s">
        <v>538</v>
      </c>
      <c r="M102" s="168"/>
      <c r="N102" s="168"/>
      <c r="O102" s="168"/>
      <c r="P102" s="447"/>
      <c r="R102" s="338" t="s">
        <v>719</v>
      </c>
      <c r="S102" s="446"/>
      <c r="U102" s="450" t="s">
        <v>1035</v>
      </c>
      <c r="V102" s="446"/>
      <c r="X102" s="12" t="s">
        <v>1</v>
      </c>
      <c r="Z102" s="12" t="s">
        <v>1</v>
      </c>
    </row>
    <row r="103" spans="1:26" ht="48" x14ac:dyDescent="0.3">
      <c r="A103" s="381">
        <v>7.3</v>
      </c>
      <c r="B103" s="378" t="s">
        <v>119</v>
      </c>
      <c r="C103" s="383" t="s">
        <v>539</v>
      </c>
      <c r="D103" s="381" t="s">
        <v>138</v>
      </c>
      <c r="E103" s="381" t="s">
        <v>135</v>
      </c>
      <c r="F103" s="381" t="s">
        <v>9</v>
      </c>
      <c r="G103" s="168" t="s">
        <v>641</v>
      </c>
      <c r="H103" s="381" t="s">
        <v>68</v>
      </c>
      <c r="I103" s="338" t="str">
        <f>VLOOKUP(C103,'Guide (Bursa)'!$C$1:$K$214,8,FALSE)</f>
        <v>FRM</v>
      </c>
      <c r="J103" s="168" t="str">
        <f>VLOOKUP(C103,'Guide (Bursa)'!$C$1:$K$214,9,FALSE)</f>
        <v>Nur Asiah Tuan Yaacob (BMSC) / Kelvin Wah Kah-Jian (BMDC)/Tee Kai Hong</v>
      </c>
      <c r="K103" s="168"/>
      <c r="L103" s="382" t="s">
        <v>539</v>
      </c>
      <c r="M103" s="168"/>
      <c r="N103" s="168"/>
      <c r="O103" s="168"/>
      <c r="P103" s="447"/>
      <c r="R103" s="338" t="s">
        <v>719</v>
      </c>
      <c r="S103" s="446"/>
      <c r="U103" s="338" t="s">
        <v>719</v>
      </c>
      <c r="V103" s="446"/>
      <c r="X103" s="12" t="s">
        <v>1</v>
      </c>
      <c r="Z103" s="12" t="s">
        <v>1</v>
      </c>
    </row>
    <row r="104" spans="1:26" ht="36" x14ac:dyDescent="0.3">
      <c r="A104" s="381">
        <v>7.3</v>
      </c>
      <c r="B104" s="378" t="s">
        <v>119</v>
      </c>
      <c r="C104" s="383" t="s">
        <v>542</v>
      </c>
      <c r="D104" s="381" t="s">
        <v>139</v>
      </c>
      <c r="E104" s="381" t="s">
        <v>140</v>
      </c>
      <c r="F104" s="381" t="s">
        <v>45</v>
      </c>
      <c r="G104" s="168" t="s">
        <v>643</v>
      </c>
      <c r="H104" s="381" t="s">
        <v>68</v>
      </c>
      <c r="I104" s="338" t="str">
        <f>VLOOKUP(C104,'Guide (Bursa)'!$C$1:$K$214,8,FALSE)</f>
        <v>FRM</v>
      </c>
      <c r="J104" s="168" t="str">
        <f>VLOOKUP(C104,'Guide (Bursa)'!$C$1:$K$214,9,FALSE)</f>
        <v>Nur Asiah Tuan Yaacob (BMSC) / Kelvin Wah Kah-Jian (BMDC)/Tee Kai Hong</v>
      </c>
      <c r="K104" s="168"/>
      <c r="L104" s="382" t="s">
        <v>542</v>
      </c>
      <c r="M104" s="168"/>
      <c r="N104" s="168"/>
      <c r="O104" s="168"/>
      <c r="P104" s="447"/>
      <c r="R104" s="338" t="s">
        <v>719</v>
      </c>
      <c r="S104" s="446"/>
      <c r="U104" s="338" t="s">
        <v>719</v>
      </c>
      <c r="V104" s="446"/>
      <c r="X104" s="12" t="s">
        <v>1</v>
      </c>
      <c r="Z104" s="12" t="s">
        <v>1</v>
      </c>
    </row>
    <row r="105" spans="1:26" ht="36" x14ac:dyDescent="0.3">
      <c r="A105" s="381">
        <v>7.3</v>
      </c>
      <c r="B105" s="378" t="s">
        <v>119</v>
      </c>
      <c r="C105" s="383" t="s">
        <v>541</v>
      </c>
      <c r="D105" s="381" t="s">
        <v>141</v>
      </c>
      <c r="E105" s="381" t="s">
        <v>56</v>
      </c>
      <c r="F105" s="381" t="s">
        <v>9</v>
      </c>
      <c r="G105" s="168" t="s">
        <v>642</v>
      </c>
      <c r="H105" s="381" t="s">
        <v>68</v>
      </c>
      <c r="I105" s="338" t="str">
        <f>VLOOKUP(C105,'Guide (Bursa)'!$C$1:$K$214,8,FALSE)</f>
        <v>FRM</v>
      </c>
      <c r="J105" s="168" t="str">
        <f>VLOOKUP(C105,'Guide (Bursa)'!$C$1:$K$214,9,FALSE)</f>
        <v>Nur Asiah Tuan Yaacob (BMSC) / Kelvin Wah Kah-Jian (BMDC)/Tee Kai Hong</v>
      </c>
      <c r="K105" s="168"/>
      <c r="L105" s="382" t="s">
        <v>541</v>
      </c>
      <c r="M105" s="168"/>
      <c r="N105" s="168"/>
      <c r="O105" s="168"/>
      <c r="P105" s="447"/>
      <c r="R105" s="338" t="s">
        <v>719</v>
      </c>
      <c r="S105" s="446"/>
      <c r="U105" s="338" t="s">
        <v>719</v>
      </c>
      <c r="V105" s="446"/>
      <c r="X105" s="12" t="s">
        <v>1</v>
      </c>
      <c r="Z105" s="12" t="s">
        <v>1</v>
      </c>
    </row>
    <row r="106" spans="1:26" ht="24" x14ac:dyDescent="0.3">
      <c r="A106" s="381">
        <v>12.1</v>
      </c>
      <c r="B106" s="378" t="s">
        <v>142</v>
      </c>
      <c r="C106" s="383" t="s">
        <v>423</v>
      </c>
      <c r="D106" s="380" t="s">
        <v>143</v>
      </c>
      <c r="E106" s="380" t="s">
        <v>287</v>
      </c>
      <c r="F106" s="381" t="s">
        <v>64</v>
      </c>
      <c r="G106" s="168" t="s">
        <v>10</v>
      </c>
      <c r="H106" s="381" t="s">
        <v>68</v>
      </c>
      <c r="I106" s="168" t="str">
        <f>VLOOKUP(C106,'Guide (Bursa)'!$C$1:$K$214,8,FALSE)</f>
        <v>Not Applicable</v>
      </c>
      <c r="J106" s="168"/>
      <c r="K106" s="168"/>
      <c r="L106" s="390" t="s">
        <v>423</v>
      </c>
      <c r="M106" s="168"/>
      <c r="N106" s="168"/>
      <c r="O106" s="168"/>
      <c r="P106" s="447"/>
      <c r="Q106" s="12" t="s">
        <v>759</v>
      </c>
      <c r="T106" s="12" t="s">
        <v>759</v>
      </c>
      <c r="W106" s="12" t="s">
        <v>289</v>
      </c>
      <c r="Y106" s="12" t="s">
        <v>1</v>
      </c>
    </row>
    <row r="107" spans="1:26" ht="24" x14ac:dyDescent="0.3">
      <c r="A107" s="381">
        <v>12.1</v>
      </c>
      <c r="B107" s="378" t="s">
        <v>142</v>
      </c>
      <c r="C107" s="383" t="s">
        <v>424</v>
      </c>
      <c r="D107" s="380" t="s">
        <v>144</v>
      </c>
      <c r="E107" s="380" t="s">
        <v>287</v>
      </c>
      <c r="F107" s="381" t="s">
        <v>64</v>
      </c>
      <c r="G107" s="168" t="s">
        <v>10</v>
      </c>
      <c r="H107" s="381" t="s">
        <v>68</v>
      </c>
      <c r="I107" s="168" t="str">
        <f>VLOOKUP(C107,'Guide (Bursa)'!$C$1:$K$214,8,FALSE)</f>
        <v>Not Applicable</v>
      </c>
      <c r="J107" s="168"/>
      <c r="K107" s="168"/>
      <c r="L107" s="390" t="s">
        <v>424</v>
      </c>
      <c r="M107" s="168"/>
      <c r="N107" s="168"/>
      <c r="O107" s="168"/>
      <c r="P107" s="447"/>
      <c r="Q107" s="12" t="s">
        <v>759</v>
      </c>
      <c r="T107" s="12" t="s">
        <v>759</v>
      </c>
      <c r="W107" s="12" t="s">
        <v>289</v>
      </c>
      <c r="Y107" s="12" t="s">
        <v>1</v>
      </c>
    </row>
    <row r="108" spans="1:26" ht="24" x14ac:dyDescent="0.3">
      <c r="A108" s="381">
        <v>12.1</v>
      </c>
      <c r="B108" s="378" t="s">
        <v>142</v>
      </c>
      <c r="C108" s="383" t="s">
        <v>425</v>
      </c>
      <c r="D108" s="380" t="s">
        <v>145</v>
      </c>
      <c r="E108" s="380" t="s">
        <v>287</v>
      </c>
      <c r="F108" s="381" t="s">
        <v>64</v>
      </c>
      <c r="G108" s="168" t="s">
        <v>10</v>
      </c>
      <c r="H108" s="381" t="s">
        <v>68</v>
      </c>
      <c r="I108" s="168" t="str">
        <f>VLOOKUP(C108,'Guide (Bursa)'!$C$1:$K$214,8,FALSE)</f>
        <v>Not Applicable</v>
      </c>
      <c r="J108" s="168"/>
      <c r="K108" s="168"/>
      <c r="L108" s="390" t="s">
        <v>425</v>
      </c>
      <c r="M108" s="168"/>
      <c r="N108" s="168"/>
      <c r="O108" s="168"/>
      <c r="P108" s="447"/>
      <c r="Q108" s="12" t="s">
        <v>759</v>
      </c>
      <c r="T108" s="12" t="s">
        <v>759</v>
      </c>
      <c r="W108" s="12" t="s">
        <v>289</v>
      </c>
      <c r="Y108" s="12" t="s">
        <v>1</v>
      </c>
    </row>
    <row r="109" spans="1:26" ht="24" x14ac:dyDescent="0.3">
      <c r="A109" s="381">
        <v>12.2</v>
      </c>
      <c r="B109" s="378" t="s">
        <v>146</v>
      </c>
      <c r="C109" s="383" t="s">
        <v>426</v>
      </c>
      <c r="D109" s="380" t="s">
        <v>147</v>
      </c>
      <c r="E109" s="380" t="s">
        <v>287</v>
      </c>
      <c r="F109" s="381" t="s">
        <v>64</v>
      </c>
      <c r="G109" s="168" t="s">
        <v>10</v>
      </c>
      <c r="H109" s="381" t="s">
        <v>68</v>
      </c>
      <c r="I109" s="168" t="str">
        <f>VLOOKUP(C109,'Guide (Bursa)'!$C$1:$K$214,8,FALSE)</f>
        <v>Not Applicable</v>
      </c>
      <c r="J109" s="168"/>
      <c r="K109" s="168"/>
      <c r="L109" s="390" t="s">
        <v>426</v>
      </c>
      <c r="M109" s="168"/>
      <c r="N109" s="168"/>
      <c r="O109" s="168"/>
      <c r="P109" s="447"/>
      <c r="Q109" s="12" t="s">
        <v>759</v>
      </c>
      <c r="T109" s="12" t="s">
        <v>759</v>
      </c>
      <c r="W109" s="12" t="s">
        <v>289</v>
      </c>
      <c r="Y109" s="12" t="s">
        <v>1</v>
      </c>
    </row>
    <row r="110" spans="1:26" ht="24" x14ac:dyDescent="0.3">
      <c r="A110" s="381">
        <v>12.2</v>
      </c>
      <c r="B110" s="378" t="s">
        <v>146</v>
      </c>
      <c r="C110" s="383" t="s">
        <v>427</v>
      </c>
      <c r="D110" s="380" t="s">
        <v>148</v>
      </c>
      <c r="E110" s="380" t="s">
        <v>287</v>
      </c>
      <c r="F110" s="381" t="s">
        <v>64</v>
      </c>
      <c r="G110" s="168" t="s">
        <v>10</v>
      </c>
      <c r="H110" s="381" t="s">
        <v>68</v>
      </c>
      <c r="I110" s="168" t="str">
        <f>VLOOKUP(C110,'Guide (Bursa)'!$C$1:$K$214,8,FALSE)</f>
        <v>Not Applicable</v>
      </c>
      <c r="J110" s="168"/>
      <c r="K110" s="168"/>
      <c r="L110" s="390" t="s">
        <v>427</v>
      </c>
      <c r="M110" s="168"/>
      <c r="N110" s="168"/>
      <c r="O110" s="168"/>
      <c r="P110" s="447"/>
      <c r="Q110" s="12" t="s">
        <v>759</v>
      </c>
      <c r="T110" s="12" t="s">
        <v>759</v>
      </c>
      <c r="W110" s="12" t="s">
        <v>289</v>
      </c>
      <c r="Y110" s="12" t="s">
        <v>1</v>
      </c>
    </row>
    <row r="111" spans="1:26" ht="24" x14ac:dyDescent="0.3">
      <c r="A111" s="381">
        <v>12.2</v>
      </c>
      <c r="B111" s="378" t="s">
        <v>146</v>
      </c>
      <c r="C111" s="383" t="s">
        <v>428</v>
      </c>
      <c r="D111" s="380" t="s">
        <v>149</v>
      </c>
      <c r="E111" s="380" t="s">
        <v>287</v>
      </c>
      <c r="F111" s="381" t="s">
        <v>64</v>
      </c>
      <c r="G111" s="168" t="s">
        <v>10</v>
      </c>
      <c r="H111" s="381" t="s">
        <v>68</v>
      </c>
      <c r="I111" s="168" t="str">
        <f>VLOOKUP(C111,'Guide (Bursa)'!$C$1:$K$214,8,FALSE)</f>
        <v>Not Applicable</v>
      </c>
      <c r="J111" s="168"/>
      <c r="K111" s="168"/>
      <c r="L111" s="390" t="s">
        <v>428</v>
      </c>
      <c r="M111" s="168"/>
      <c r="N111" s="168"/>
      <c r="O111" s="168"/>
      <c r="P111" s="447"/>
      <c r="Q111" s="12" t="s">
        <v>759</v>
      </c>
      <c r="T111" s="12" t="s">
        <v>759</v>
      </c>
      <c r="W111" s="12" t="s">
        <v>289</v>
      </c>
      <c r="Y111" s="12" t="s">
        <v>1</v>
      </c>
    </row>
    <row r="112" spans="1:26" x14ac:dyDescent="0.3">
      <c r="A112" s="381">
        <v>13.1</v>
      </c>
      <c r="B112" s="378" t="s">
        <v>150</v>
      </c>
      <c r="C112" s="383" t="s">
        <v>429</v>
      </c>
      <c r="D112" s="381" t="s">
        <v>151</v>
      </c>
      <c r="E112" s="380" t="s">
        <v>287</v>
      </c>
      <c r="F112" s="381" t="s">
        <v>43</v>
      </c>
      <c r="G112" s="168" t="s">
        <v>10</v>
      </c>
      <c r="H112" s="381" t="s">
        <v>152</v>
      </c>
      <c r="I112" s="338" t="str">
        <f>VLOOKUP(C112,'Guide (Bursa)'!$C$1:$K$214,8,FALSE)</f>
        <v>FRM</v>
      </c>
      <c r="J112" s="168" t="str">
        <f>VLOOKUP(C112,'Guide (Bursa)'!$C$1:$K$214,9,FALSE)</f>
        <v>Nur Asiah Tuan Yaacob (BMSC) / Kelvin Wah Kah-Jian (BMDC)/Tee Kai Hong</v>
      </c>
      <c r="K112" s="168"/>
      <c r="L112" s="382" t="s">
        <v>429</v>
      </c>
      <c r="M112" s="168"/>
      <c r="N112" s="168"/>
      <c r="O112" s="168"/>
      <c r="P112" s="168"/>
      <c r="Q112" s="338" t="s">
        <v>719</v>
      </c>
      <c r="T112" s="338" t="s">
        <v>719</v>
      </c>
      <c r="W112" s="12" t="s">
        <v>289</v>
      </c>
      <c r="Y112" s="12" t="s">
        <v>1</v>
      </c>
    </row>
    <row r="113" spans="1:25" x14ac:dyDescent="0.3">
      <c r="A113" s="381">
        <v>13.1</v>
      </c>
      <c r="B113" s="378" t="s">
        <v>150</v>
      </c>
      <c r="C113" s="383" t="s">
        <v>430</v>
      </c>
      <c r="D113" s="381" t="s">
        <v>153</v>
      </c>
      <c r="E113" s="380" t="s">
        <v>287</v>
      </c>
      <c r="F113" s="381" t="s">
        <v>43</v>
      </c>
      <c r="G113" s="168" t="s">
        <v>10</v>
      </c>
      <c r="H113" s="381" t="s">
        <v>152</v>
      </c>
      <c r="I113" s="338" t="str">
        <f>VLOOKUP(C113,'Guide (Bursa)'!$C$1:$K$214,8,FALSE)</f>
        <v>FRM</v>
      </c>
      <c r="J113" s="168" t="str">
        <f>VLOOKUP(C113,'Guide (Bursa)'!$C$1:$K$214,9,FALSE)</f>
        <v>Nur Asiah Tuan Yaacob (BMSC) / Kelvin Wah Kah-Jian (BMDC)/Tee Kai Hong</v>
      </c>
      <c r="K113" s="168"/>
      <c r="L113" s="382" t="s">
        <v>430</v>
      </c>
      <c r="M113" s="168"/>
      <c r="N113" s="168"/>
      <c r="O113" s="168"/>
      <c r="P113" s="168"/>
      <c r="Q113" s="338" t="s">
        <v>719</v>
      </c>
      <c r="T113" s="338" t="s">
        <v>719</v>
      </c>
      <c r="W113" s="12" t="s">
        <v>289</v>
      </c>
      <c r="Y113" s="12" t="s">
        <v>1</v>
      </c>
    </row>
    <row r="114" spans="1:25" x14ac:dyDescent="0.3">
      <c r="A114" s="381">
        <v>13.1</v>
      </c>
      <c r="B114" s="378" t="s">
        <v>150</v>
      </c>
      <c r="C114" s="383" t="s">
        <v>431</v>
      </c>
      <c r="D114" s="381" t="s">
        <v>154</v>
      </c>
      <c r="E114" s="380" t="s">
        <v>287</v>
      </c>
      <c r="F114" s="381" t="s">
        <v>43</v>
      </c>
      <c r="G114" s="168" t="s">
        <v>10</v>
      </c>
      <c r="H114" s="381" t="s">
        <v>152</v>
      </c>
      <c r="I114" s="338" t="str">
        <f>VLOOKUP(C114,'Guide (Bursa)'!$C$1:$K$214,8,FALSE)</f>
        <v>FRM</v>
      </c>
      <c r="J114" s="168" t="str">
        <f>VLOOKUP(C114,'Guide (Bursa)'!$C$1:$K$214,9,FALSE)</f>
        <v>Nur Asiah Tuan Yaacob (BMSC) / Kelvin Wah Kah-Jian (BMDC)/Tee Kai Hong</v>
      </c>
      <c r="K114" s="168"/>
      <c r="L114" s="382" t="s">
        <v>431</v>
      </c>
      <c r="M114" s="168"/>
      <c r="N114" s="168"/>
      <c r="O114" s="168"/>
      <c r="P114" s="168"/>
      <c r="Q114" s="338" t="s">
        <v>719</v>
      </c>
      <c r="T114" s="338" t="s">
        <v>719</v>
      </c>
      <c r="W114" s="12" t="s">
        <v>289</v>
      </c>
      <c r="Y114" s="12" t="s">
        <v>1</v>
      </c>
    </row>
    <row r="115" spans="1:25" x14ac:dyDescent="0.3">
      <c r="A115" s="381">
        <v>13.1</v>
      </c>
      <c r="B115" s="378" t="s">
        <v>150</v>
      </c>
      <c r="C115" s="383" t="s">
        <v>432</v>
      </c>
      <c r="D115" s="381" t="s">
        <v>155</v>
      </c>
      <c r="E115" s="380" t="s">
        <v>156</v>
      </c>
      <c r="F115" s="381" t="s">
        <v>43</v>
      </c>
      <c r="G115" s="168" t="s">
        <v>10</v>
      </c>
      <c r="H115" s="381" t="s">
        <v>60</v>
      </c>
      <c r="I115" s="338" t="str">
        <f>VLOOKUP(C115,'Guide (Bursa)'!$C$1:$K$214,8,FALSE)</f>
        <v>FRM</v>
      </c>
      <c r="J115" s="168" t="str">
        <f>VLOOKUP(C115,'Guide (Bursa)'!$C$1:$K$214,9,FALSE)</f>
        <v>Nur Asiah Tuan Yaacob (BMSC) / Kelvin Wah Kah-Jian (BMDC)/Tee Kai Hong</v>
      </c>
      <c r="K115" s="168"/>
      <c r="L115" s="382" t="s">
        <v>432</v>
      </c>
      <c r="M115" s="168"/>
      <c r="N115" s="168"/>
      <c r="O115" s="168"/>
      <c r="P115" s="168"/>
      <c r="Q115" s="338" t="s">
        <v>719</v>
      </c>
      <c r="T115" s="338" t="s">
        <v>719</v>
      </c>
      <c r="W115" s="12" t="s">
        <v>289</v>
      </c>
      <c r="Y115" s="12" t="s">
        <v>1</v>
      </c>
    </row>
    <row r="116" spans="1:25" ht="24" x14ac:dyDescent="0.3">
      <c r="A116" s="381">
        <v>13.1</v>
      </c>
      <c r="B116" s="378" t="s">
        <v>150</v>
      </c>
      <c r="C116" s="383" t="s">
        <v>433</v>
      </c>
      <c r="D116" s="381" t="s">
        <v>157</v>
      </c>
      <c r="E116" s="380" t="s">
        <v>156</v>
      </c>
      <c r="F116" s="381" t="s">
        <v>43</v>
      </c>
      <c r="G116" s="168" t="s">
        <v>10</v>
      </c>
      <c r="H116" s="381" t="s">
        <v>60</v>
      </c>
      <c r="I116" s="338" t="str">
        <f>VLOOKUP(C116,'Guide (Bursa)'!$C$1:$K$214,8,FALSE)</f>
        <v>FRM</v>
      </c>
      <c r="J116" s="168" t="str">
        <f>VLOOKUP(C116,'Guide (Bursa)'!$C$1:$K$214,9,FALSE)</f>
        <v>Nur Asiah Tuan Yaacob (BMSC) / Kelvin Wah Kah-Jian (BMDC)/Tee Kai Hong</v>
      </c>
      <c r="K116" s="168"/>
      <c r="L116" s="382" t="s">
        <v>433</v>
      </c>
      <c r="M116" s="168"/>
      <c r="N116" s="168"/>
      <c r="O116" s="168"/>
      <c r="P116" s="168"/>
      <c r="Q116" s="338" t="s">
        <v>719</v>
      </c>
      <c r="T116" s="338" t="s">
        <v>719</v>
      </c>
      <c r="W116" s="12" t="s">
        <v>289</v>
      </c>
      <c r="Y116" s="12" t="s">
        <v>1</v>
      </c>
    </row>
    <row r="117" spans="1:25" ht="24" x14ac:dyDescent="0.3">
      <c r="A117" s="381">
        <v>14.1</v>
      </c>
      <c r="B117" s="378" t="s">
        <v>158</v>
      </c>
      <c r="C117" s="383" t="s">
        <v>434</v>
      </c>
      <c r="D117" s="380" t="s">
        <v>159</v>
      </c>
      <c r="E117" s="380" t="s">
        <v>287</v>
      </c>
      <c r="F117" s="381" t="s">
        <v>64</v>
      </c>
      <c r="G117" s="168" t="s">
        <v>10</v>
      </c>
      <c r="H117" s="381" t="s">
        <v>11</v>
      </c>
      <c r="I117" s="312" t="str">
        <f>VLOOKUP(C117,'Guide (Bursa)'!$C$1:$K$214,8,FALSE)</f>
        <v>CSO</v>
      </c>
      <c r="J117" s="168" t="str">
        <f>VLOOKUP(C117,'Guide (Bursa)'!$C$1:$K$214,9,FALSE)</f>
        <v>Chee Voon Wuah (BMSC) /Mohamed Hanein (BMDC)/Ong Pek Nee</v>
      </c>
      <c r="K117" s="168"/>
      <c r="L117" s="388" t="s">
        <v>434</v>
      </c>
      <c r="M117" s="168"/>
      <c r="N117" s="168"/>
      <c r="O117" s="168"/>
      <c r="P117" s="168"/>
      <c r="Q117" s="312" t="s">
        <v>742</v>
      </c>
      <c r="T117" s="312" t="s">
        <v>742</v>
      </c>
      <c r="W117" s="12" t="s">
        <v>289</v>
      </c>
      <c r="Y117" s="12" t="s">
        <v>1</v>
      </c>
    </row>
    <row r="118" spans="1:25" ht="24" x14ac:dyDescent="0.3">
      <c r="A118" s="381">
        <v>14.1</v>
      </c>
      <c r="B118" s="378" t="s">
        <v>158</v>
      </c>
      <c r="C118" s="383" t="s">
        <v>435</v>
      </c>
      <c r="D118" s="380" t="s">
        <v>160</v>
      </c>
      <c r="E118" s="380" t="s">
        <v>287</v>
      </c>
      <c r="F118" s="381" t="s">
        <v>64</v>
      </c>
      <c r="G118" s="168" t="s">
        <v>10</v>
      </c>
      <c r="H118" s="381" t="s">
        <v>11</v>
      </c>
      <c r="I118" s="312" t="str">
        <f>VLOOKUP(C118,'Guide (Bursa)'!$C$1:$K$214,8,FALSE)</f>
        <v>CSO</v>
      </c>
      <c r="J118" s="168" t="str">
        <f>VLOOKUP(C118,'Guide (Bursa)'!$C$1:$K$214,9,FALSE)</f>
        <v>Chee Voon Wuah (BMSC) /Mohamed Hanein (BMDC)/Ong Pek Nee</v>
      </c>
      <c r="K118" s="168"/>
      <c r="L118" s="388" t="s">
        <v>435</v>
      </c>
      <c r="M118" s="168"/>
      <c r="N118" s="168"/>
      <c r="O118" s="168"/>
      <c r="P118" s="168"/>
      <c r="Q118" s="312" t="s">
        <v>742</v>
      </c>
      <c r="T118" s="312" t="s">
        <v>742</v>
      </c>
      <c r="W118" s="12" t="s">
        <v>289</v>
      </c>
      <c r="Y118" s="12" t="s">
        <v>1</v>
      </c>
    </row>
    <row r="119" spans="1:25" ht="24" x14ac:dyDescent="0.3">
      <c r="A119" s="381">
        <v>14.1</v>
      </c>
      <c r="B119" s="378" t="s">
        <v>158</v>
      </c>
      <c r="C119" s="383" t="s">
        <v>436</v>
      </c>
      <c r="D119" s="380" t="s">
        <v>161</v>
      </c>
      <c r="E119" s="380" t="s">
        <v>287</v>
      </c>
      <c r="F119" s="381" t="s">
        <v>64</v>
      </c>
      <c r="G119" s="168" t="s">
        <v>10</v>
      </c>
      <c r="H119" s="381" t="s">
        <v>11</v>
      </c>
      <c r="I119" s="312" t="str">
        <f>VLOOKUP(C119,'Guide (Bursa)'!$C$1:$K$214,8,FALSE)</f>
        <v>CSO</v>
      </c>
      <c r="J119" s="168" t="str">
        <f>VLOOKUP(C119,'Guide (Bursa)'!$C$1:$K$214,9,FALSE)</f>
        <v>Chee Voon Wuah (BMSC) /Mohamed Hanein (BMDC)/Ong Pek Nee</v>
      </c>
      <c r="K119" s="168"/>
      <c r="L119" s="388" t="s">
        <v>436</v>
      </c>
      <c r="M119" s="168"/>
      <c r="N119" s="168"/>
      <c r="O119" s="168"/>
      <c r="P119" s="168"/>
      <c r="Q119" s="312" t="s">
        <v>742</v>
      </c>
      <c r="T119" s="312" t="s">
        <v>742</v>
      </c>
      <c r="W119" s="12" t="s">
        <v>289</v>
      </c>
      <c r="Y119" s="12" t="s">
        <v>1</v>
      </c>
    </row>
    <row r="120" spans="1:25" ht="24" x14ac:dyDescent="0.3">
      <c r="A120" s="381">
        <v>14.1</v>
      </c>
      <c r="B120" s="378" t="s">
        <v>158</v>
      </c>
      <c r="C120" s="383" t="s">
        <v>437</v>
      </c>
      <c r="D120" s="380" t="s">
        <v>162</v>
      </c>
      <c r="E120" s="380" t="s">
        <v>287</v>
      </c>
      <c r="F120" s="381" t="s">
        <v>64</v>
      </c>
      <c r="G120" s="168" t="s">
        <v>10</v>
      </c>
      <c r="H120" s="381" t="s">
        <v>11</v>
      </c>
      <c r="I120" s="312" t="str">
        <f>VLOOKUP(C120,'Guide (Bursa)'!$C$1:$K$214,8,FALSE)</f>
        <v>CSO</v>
      </c>
      <c r="J120" s="168" t="str">
        <f>VLOOKUP(C120,'Guide (Bursa)'!$C$1:$K$214,9,FALSE)</f>
        <v>Chee Voon Wuah (BMSC) /Mohamed Hanein (BMDC)/Ong Pek Nee</v>
      </c>
      <c r="K120" s="168"/>
      <c r="L120" s="388" t="s">
        <v>437</v>
      </c>
      <c r="M120" s="168"/>
      <c r="N120" s="168"/>
      <c r="O120" s="168"/>
      <c r="P120" s="168"/>
      <c r="Q120" s="312" t="s">
        <v>742</v>
      </c>
      <c r="T120" s="312" t="s">
        <v>742</v>
      </c>
      <c r="W120" s="12" t="s">
        <v>289</v>
      </c>
      <c r="Y120" s="12" t="s">
        <v>1</v>
      </c>
    </row>
    <row r="121" spans="1:25" x14ac:dyDescent="0.3">
      <c r="A121" s="381">
        <v>15.1</v>
      </c>
      <c r="B121" s="378" t="s">
        <v>163</v>
      </c>
      <c r="C121" s="383" t="s">
        <v>438</v>
      </c>
      <c r="D121" s="380" t="s">
        <v>164</v>
      </c>
      <c r="E121" s="380" t="s">
        <v>287</v>
      </c>
      <c r="F121" s="381" t="s">
        <v>9</v>
      </c>
      <c r="G121" s="168" t="s">
        <v>10</v>
      </c>
      <c r="H121" s="381" t="s">
        <v>165</v>
      </c>
      <c r="I121" s="169" t="str">
        <f>VLOOKUP(C121,'Guide (Bursa)'!$C$1:$K$214,8,FALSE)</f>
        <v>Finance</v>
      </c>
      <c r="J121" s="168" t="str">
        <f>VLOOKUP(C121,'Guide (Bursa)'!$C$1:$K$214,9,FALSE)</f>
        <v>Christopher Low Ching Soon (Finance) / Gomathi Ganesan (Treasury)</v>
      </c>
      <c r="K121" s="168"/>
      <c r="L121" s="391" t="s">
        <v>438</v>
      </c>
      <c r="M121" s="168"/>
      <c r="N121" s="168"/>
      <c r="O121" s="168"/>
      <c r="P121" s="168"/>
      <c r="Q121" s="445" t="s">
        <v>985</v>
      </c>
      <c r="T121" s="445" t="s">
        <v>985</v>
      </c>
      <c r="W121" s="12" t="s">
        <v>1042</v>
      </c>
      <c r="Y121" s="12" t="s">
        <v>1</v>
      </c>
    </row>
    <row r="122" spans="1:25" x14ac:dyDescent="0.3">
      <c r="A122" s="381">
        <v>15.1</v>
      </c>
      <c r="B122" s="378" t="s">
        <v>163</v>
      </c>
      <c r="C122" s="383" t="s">
        <v>439</v>
      </c>
      <c r="D122" s="380" t="s">
        <v>166</v>
      </c>
      <c r="E122" s="380" t="s">
        <v>287</v>
      </c>
      <c r="F122" s="381" t="s">
        <v>9</v>
      </c>
      <c r="G122" s="168" t="s">
        <v>10</v>
      </c>
      <c r="H122" s="381" t="s">
        <v>165</v>
      </c>
      <c r="I122" s="169" t="str">
        <f>VLOOKUP(C122,'Guide (Bursa)'!$C$1:$K$214,8,FALSE)</f>
        <v>Finance</v>
      </c>
      <c r="J122" s="168" t="str">
        <f>VLOOKUP(C122,'Guide (Bursa)'!$C$1:$K$214,9,FALSE)</f>
        <v>Christopher Low Ching Soon (Finance) / Gomathi Ganesan (Treasury)</v>
      </c>
      <c r="K122" s="168"/>
      <c r="L122" s="391" t="s">
        <v>439</v>
      </c>
      <c r="M122" s="168"/>
      <c r="N122" s="168"/>
      <c r="O122" s="168"/>
      <c r="P122" s="168"/>
      <c r="Q122" s="445" t="s">
        <v>985</v>
      </c>
      <c r="T122" s="445" t="s">
        <v>985</v>
      </c>
      <c r="W122" s="12" t="s">
        <v>1042</v>
      </c>
      <c r="Y122" s="12" t="s">
        <v>1</v>
      </c>
    </row>
    <row r="123" spans="1:25" x14ac:dyDescent="0.3">
      <c r="A123" s="381">
        <v>15.2</v>
      </c>
      <c r="B123" s="378" t="s">
        <v>167</v>
      </c>
      <c r="C123" s="383" t="s">
        <v>440</v>
      </c>
      <c r="D123" s="380" t="s">
        <v>168</v>
      </c>
      <c r="E123" s="380" t="s">
        <v>287</v>
      </c>
      <c r="F123" s="381" t="s">
        <v>9</v>
      </c>
      <c r="G123" s="168" t="s">
        <v>10</v>
      </c>
      <c r="H123" s="381" t="s">
        <v>165</v>
      </c>
      <c r="I123" s="169" t="str">
        <f>VLOOKUP(C123,'Guide (Bursa)'!$C$1:$K$214,8,FALSE)</f>
        <v>Finance</v>
      </c>
      <c r="J123" s="168" t="str">
        <f>VLOOKUP(C123,'Guide (Bursa)'!$C$1:$K$214,9,FALSE)</f>
        <v>Christopher Low Ching Soon (Finance) / Gomathi Ganesan (Treasury)</v>
      </c>
      <c r="K123" s="168"/>
      <c r="L123" s="391" t="s">
        <v>440</v>
      </c>
      <c r="M123" s="168"/>
      <c r="N123" s="168"/>
      <c r="O123" s="168"/>
      <c r="P123" s="168"/>
      <c r="Q123" s="445" t="s">
        <v>985</v>
      </c>
      <c r="T123" s="445" t="s">
        <v>985</v>
      </c>
      <c r="W123" s="12" t="s">
        <v>1042</v>
      </c>
      <c r="Y123" s="12" t="s">
        <v>1</v>
      </c>
    </row>
    <row r="124" spans="1:25" x14ac:dyDescent="0.3">
      <c r="A124" s="381">
        <v>15.2</v>
      </c>
      <c r="B124" s="378" t="s">
        <v>167</v>
      </c>
      <c r="C124" s="383" t="s">
        <v>441</v>
      </c>
      <c r="D124" s="380" t="s">
        <v>169</v>
      </c>
      <c r="E124" s="380" t="s">
        <v>287</v>
      </c>
      <c r="F124" s="381" t="s">
        <v>9</v>
      </c>
      <c r="G124" s="168" t="s">
        <v>10</v>
      </c>
      <c r="H124" s="381" t="s">
        <v>165</v>
      </c>
      <c r="I124" s="169" t="str">
        <f>VLOOKUP(C124,'Guide (Bursa)'!$C$1:$K$214,8,FALSE)</f>
        <v>Finance</v>
      </c>
      <c r="J124" s="168" t="str">
        <f>VLOOKUP(C124,'Guide (Bursa)'!$C$1:$K$214,9,FALSE)</f>
        <v>Christopher Low Ching Soon (Finance) / Gomathi Ganesan (Treasury)</v>
      </c>
      <c r="K124" s="168"/>
      <c r="L124" s="391" t="s">
        <v>441</v>
      </c>
      <c r="M124" s="168"/>
      <c r="N124" s="168"/>
      <c r="O124" s="168"/>
      <c r="P124" s="168"/>
      <c r="Q124" s="445" t="s">
        <v>985</v>
      </c>
      <c r="T124" s="445" t="s">
        <v>985</v>
      </c>
      <c r="W124" s="12" t="s">
        <v>1042</v>
      </c>
      <c r="Y124" s="12" t="s">
        <v>1</v>
      </c>
    </row>
    <row r="125" spans="1:25" x14ac:dyDescent="0.3">
      <c r="A125" s="381">
        <v>15.2</v>
      </c>
      <c r="B125" s="378" t="s">
        <v>167</v>
      </c>
      <c r="C125" s="383" t="s">
        <v>442</v>
      </c>
      <c r="D125" s="380" t="s">
        <v>170</v>
      </c>
      <c r="E125" s="380" t="s">
        <v>287</v>
      </c>
      <c r="F125" s="381" t="s">
        <v>9</v>
      </c>
      <c r="G125" s="168" t="s">
        <v>10</v>
      </c>
      <c r="H125" s="381" t="s">
        <v>165</v>
      </c>
      <c r="I125" s="169" t="str">
        <f>VLOOKUP(C125,'Guide (Bursa)'!$C$1:$K$214,8,FALSE)</f>
        <v>Finance</v>
      </c>
      <c r="J125" s="168" t="str">
        <f>VLOOKUP(C125,'Guide (Bursa)'!$C$1:$K$214,9,FALSE)</f>
        <v>Christopher Low Ching Soon (Finance) / Gomathi Ganesan (Treasury)</v>
      </c>
      <c r="K125" s="168"/>
      <c r="L125" s="391" t="s">
        <v>442</v>
      </c>
      <c r="M125" s="168"/>
      <c r="N125" s="168"/>
      <c r="O125" s="168"/>
      <c r="P125" s="168"/>
      <c r="Q125" s="445" t="s">
        <v>985</v>
      </c>
      <c r="T125" s="445" t="s">
        <v>985</v>
      </c>
      <c r="W125" s="12" t="s">
        <v>1042</v>
      </c>
      <c r="Y125" s="12" t="s">
        <v>1</v>
      </c>
    </row>
    <row r="126" spans="1:25" x14ac:dyDescent="0.3">
      <c r="A126" s="381">
        <v>15.2</v>
      </c>
      <c r="B126" s="378" t="s">
        <v>167</v>
      </c>
      <c r="C126" s="383" t="s">
        <v>443</v>
      </c>
      <c r="D126" s="380" t="s">
        <v>171</v>
      </c>
      <c r="E126" s="380" t="s">
        <v>287</v>
      </c>
      <c r="F126" s="381" t="s">
        <v>9</v>
      </c>
      <c r="G126" s="168" t="s">
        <v>10</v>
      </c>
      <c r="H126" s="381" t="s">
        <v>165</v>
      </c>
      <c r="I126" s="169" t="str">
        <f>VLOOKUP(C126,'Guide (Bursa)'!$C$1:$K$214,8,FALSE)</f>
        <v>Finance</v>
      </c>
      <c r="J126" s="168" t="str">
        <f>VLOOKUP(C126,'Guide (Bursa)'!$C$1:$K$214,9,FALSE)</f>
        <v>Christopher Low Ching Soon (Finance) / Gomathi Ganesan (Treasury)</v>
      </c>
      <c r="K126" s="168"/>
      <c r="L126" s="391" t="s">
        <v>443</v>
      </c>
      <c r="M126" s="168"/>
      <c r="N126" s="168"/>
      <c r="O126" s="168"/>
      <c r="P126" s="168"/>
      <c r="Q126" s="445" t="s">
        <v>985</v>
      </c>
      <c r="T126" s="445" t="s">
        <v>985</v>
      </c>
      <c r="W126" s="12" t="s">
        <v>1042</v>
      </c>
      <c r="Y126" s="12" t="s">
        <v>1</v>
      </c>
    </row>
    <row r="127" spans="1:25" x14ac:dyDescent="0.3">
      <c r="A127" s="381">
        <v>15.2</v>
      </c>
      <c r="B127" s="378" t="s">
        <v>167</v>
      </c>
      <c r="C127" s="383" t="s">
        <v>444</v>
      </c>
      <c r="D127" s="380" t="s">
        <v>172</v>
      </c>
      <c r="E127" s="380" t="s">
        <v>287</v>
      </c>
      <c r="F127" s="381" t="s">
        <v>9</v>
      </c>
      <c r="G127" s="168" t="s">
        <v>10</v>
      </c>
      <c r="H127" s="381" t="s">
        <v>165</v>
      </c>
      <c r="I127" s="169" t="str">
        <f>VLOOKUP(C127,'Guide (Bursa)'!$C$1:$K$214,8,FALSE)</f>
        <v>Finance</v>
      </c>
      <c r="J127" s="168" t="str">
        <f>VLOOKUP(C127,'Guide (Bursa)'!$C$1:$K$214,9,FALSE)</f>
        <v>Christopher Low Ching Soon (Finance) / Gomathi Ganesan (Treasury)</v>
      </c>
      <c r="K127" s="168"/>
      <c r="L127" s="391" t="s">
        <v>444</v>
      </c>
      <c r="M127" s="168"/>
      <c r="N127" s="168"/>
      <c r="O127" s="168"/>
      <c r="P127" s="168"/>
      <c r="Q127" s="445" t="s">
        <v>985</v>
      </c>
      <c r="T127" s="445" t="s">
        <v>985</v>
      </c>
      <c r="W127" s="12" t="s">
        <v>1042</v>
      </c>
      <c r="Y127" s="12" t="s">
        <v>1</v>
      </c>
    </row>
    <row r="128" spans="1:25" x14ac:dyDescent="0.3">
      <c r="A128" s="381">
        <v>15.2</v>
      </c>
      <c r="B128" s="378" t="s">
        <v>167</v>
      </c>
      <c r="C128" s="383" t="s">
        <v>445</v>
      </c>
      <c r="D128" s="380" t="s">
        <v>173</v>
      </c>
      <c r="E128" s="380" t="s">
        <v>287</v>
      </c>
      <c r="F128" s="381" t="s">
        <v>43</v>
      </c>
      <c r="G128" s="168" t="s">
        <v>10</v>
      </c>
      <c r="H128" s="381" t="s">
        <v>165</v>
      </c>
      <c r="I128" s="169" t="str">
        <f>VLOOKUP(C128,'Guide (Bursa)'!$C$1:$K$214,8,FALSE)</f>
        <v>Finance</v>
      </c>
      <c r="J128" s="168" t="str">
        <f>VLOOKUP(C128,'Guide (Bursa)'!$C$1:$K$214,9,FALSE)</f>
        <v>Christopher Low Ching Soon (Finance) / Gomathi Ganesan (Treasury)</v>
      </c>
      <c r="K128" s="168"/>
      <c r="L128" s="391" t="s">
        <v>445</v>
      </c>
      <c r="M128" s="168"/>
      <c r="N128" s="168"/>
      <c r="O128" s="168"/>
      <c r="P128" s="168"/>
      <c r="Q128" s="445" t="s">
        <v>985</v>
      </c>
      <c r="T128" s="445" t="s">
        <v>985</v>
      </c>
      <c r="W128" s="12" t="s">
        <v>1042</v>
      </c>
      <c r="Y128" s="12" t="s">
        <v>1</v>
      </c>
    </row>
    <row r="129" spans="1:26" x14ac:dyDescent="0.3">
      <c r="A129" s="381">
        <v>15.2</v>
      </c>
      <c r="B129" s="378" t="s">
        <v>167</v>
      </c>
      <c r="C129" s="383" t="s">
        <v>446</v>
      </c>
      <c r="D129" s="380" t="s">
        <v>174</v>
      </c>
      <c r="E129" s="380" t="s">
        <v>287</v>
      </c>
      <c r="F129" s="381" t="s">
        <v>43</v>
      </c>
      <c r="G129" s="168" t="s">
        <v>10</v>
      </c>
      <c r="H129" s="381" t="s">
        <v>165</v>
      </c>
      <c r="I129" s="169" t="str">
        <f>VLOOKUP(C129,'Guide (Bursa)'!$C$1:$K$214,8,FALSE)</f>
        <v>Finance</v>
      </c>
      <c r="J129" s="168" t="str">
        <f>VLOOKUP(C129,'Guide (Bursa)'!$C$1:$K$214,9,FALSE)</f>
        <v>Christopher Low Ching Soon (Finance) / Gomathi Ganesan (Treasury)</v>
      </c>
      <c r="K129" s="168"/>
      <c r="L129" s="391" t="s">
        <v>446</v>
      </c>
      <c r="M129" s="168"/>
      <c r="N129" s="168"/>
      <c r="O129" s="168"/>
      <c r="P129" s="168"/>
      <c r="Q129" s="445" t="s">
        <v>985</v>
      </c>
      <c r="T129" s="445" t="s">
        <v>985</v>
      </c>
      <c r="W129" s="12" t="s">
        <v>1042</v>
      </c>
      <c r="Y129" s="12" t="s">
        <v>1</v>
      </c>
    </row>
    <row r="130" spans="1:26" x14ac:dyDescent="0.3">
      <c r="A130" s="381">
        <v>15.3</v>
      </c>
      <c r="B130" s="378" t="s">
        <v>175</v>
      </c>
      <c r="C130" s="383" t="s">
        <v>447</v>
      </c>
      <c r="D130" s="380" t="s">
        <v>176</v>
      </c>
      <c r="E130" s="380" t="s">
        <v>287</v>
      </c>
      <c r="F130" s="381" t="s">
        <v>64</v>
      </c>
      <c r="G130" s="168" t="s">
        <v>10</v>
      </c>
      <c r="H130" s="381" t="s">
        <v>165</v>
      </c>
      <c r="I130" s="169" t="str">
        <f>VLOOKUP(C130,'Guide (Bursa)'!$C$1:$K$214,8,FALSE)</f>
        <v>Finance</v>
      </c>
      <c r="J130" s="168" t="str">
        <f>VLOOKUP(C130,'Guide (Bursa)'!$C$1:$K$214,9,FALSE)</f>
        <v>Christopher Low Ching Soon (Finance) / Gomathi Ganesan (Treasury)</v>
      </c>
      <c r="K130" s="168"/>
      <c r="L130" s="391" t="s">
        <v>447</v>
      </c>
      <c r="M130" s="168"/>
      <c r="N130" s="168"/>
      <c r="O130" s="168"/>
      <c r="P130" s="168"/>
      <c r="Q130" s="445" t="s">
        <v>985</v>
      </c>
      <c r="T130" s="445" t="s">
        <v>985</v>
      </c>
      <c r="W130" s="12" t="s">
        <v>1042</v>
      </c>
      <c r="Y130" s="12" t="s">
        <v>1</v>
      </c>
    </row>
    <row r="131" spans="1:26" ht="24" x14ac:dyDescent="0.3">
      <c r="A131" s="381">
        <v>15.3</v>
      </c>
      <c r="B131" s="378" t="s">
        <v>175</v>
      </c>
      <c r="C131" s="383" t="s">
        <v>448</v>
      </c>
      <c r="D131" s="380" t="s">
        <v>177</v>
      </c>
      <c r="E131" s="380" t="s">
        <v>287</v>
      </c>
      <c r="F131" s="381" t="s">
        <v>64</v>
      </c>
      <c r="G131" s="168" t="s">
        <v>10</v>
      </c>
      <c r="H131" s="381" t="s">
        <v>165</v>
      </c>
      <c r="I131" s="169" t="str">
        <f>VLOOKUP(C131,'Guide (Bursa)'!$C$1:$K$214,8,FALSE)</f>
        <v>Finance</v>
      </c>
      <c r="J131" s="168" t="str">
        <f>VLOOKUP(C131,'Guide (Bursa)'!$C$1:$K$214,9,FALSE)</f>
        <v>Christopher Low Ching Soon (Finance) / Gomathi Ganesan (Treasury)</v>
      </c>
      <c r="K131" s="168"/>
      <c r="L131" s="391" t="s">
        <v>448</v>
      </c>
      <c r="M131" s="168"/>
      <c r="N131" s="168"/>
      <c r="O131" s="168"/>
      <c r="P131" s="168"/>
      <c r="Q131" s="445" t="s">
        <v>985</v>
      </c>
      <c r="T131" s="445" t="s">
        <v>985</v>
      </c>
      <c r="W131" s="12" t="s">
        <v>1042</v>
      </c>
      <c r="Y131" s="12" t="s">
        <v>1</v>
      </c>
    </row>
    <row r="132" spans="1:26" ht="36" x14ac:dyDescent="0.3">
      <c r="A132" s="381">
        <v>16.100000000000001</v>
      </c>
      <c r="B132" s="378" t="s">
        <v>178</v>
      </c>
      <c r="C132" s="383" t="s">
        <v>449</v>
      </c>
      <c r="D132" s="380" t="s">
        <v>179</v>
      </c>
      <c r="E132" s="380" t="s">
        <v>287</v>
      </c>
      <c r="F132" s="381" t="s">
        <v>9</v>
      </c>
      <c r="G132" s="168" t="s">
        <v>10</v>
      </c>
      <c r="H132" s="381" t="s">
        <v>11</v>
      </c>
      <c r="I132" s="169" t="str">
        <f>VLOOKUP(C132,'Guide (Bursa)'!$C$1:$K$214,8,FALSE)</f>
        <v>Treasury</v>
      </c>
      <c r="J132" s="168" t="str">
        <f>VLOOKUP(C132,'Guide (Bursa)'!$C$1:$K$214,9,FALSE)</f>
        <v>Christopher Low Ching Soon (Finance) / Gomathi Ganesan (Treasury)</v>
      </c>
      <c r="K132" s="168"/>
      <c r="L132" s="391" t="s">
        <v>449</v>
      </c>
      <c r="M132" s="168"/>
      <c r="N132" s="168"/>
      <c r="O132" s="168"/>
      <c r="P132" s="168"/>
      <c r="Q132" s="169" t="s">
        <v>987</v>
      </c>
      <c r="T132" s="169" t="s">
        <v>987</v>
      </c>
      <c r="W132" s="12" t="s">
        <v>289</v>
      </c>
      <c r="Y132" s="12" t="s">
        <v>1</v>
      </c>
    </row>
    <row r="133" spans="1:26" ht="36" x14ac:dyDescent="0.3">
      <c r="A133" s="381">
        <v>16.100000000000001</v>
      </c>
      <c r="B133" s="378" t="s">
        <v>178</v>
      </c>
      <c r="C133" s="383" t="s">
        <v>450</v>
      </c>
      <c r="D133" s="380" t="s">
        <v>180</v>
      </c>
      <c r="E133" s="380" t="s">
        <v>287</v>
      </c>
      <c r="F133" s="381" t="s">
        <v>9</v>
      </c>
      <c r="G133" s="168" t="s">
        <v>10</v>
      </c>
      <c r="H133" s="381" t="s">
        <v>11</v>
      </c>
      <c r="I133" s="169" t="str">
        <f>VLOOKUP(C133,'Guide (Bursa)'!$C$1:$K$214,8,FALSE)</f>
        <v>Treasury</v>
      </c>
      <c r="J133" s="168" t="str">
        <f>VLOOKUP(C133,'Guide (Bursa)'!$C$1:$K$214,9,FALSE)</f>
        <v>Christopher Low Ching Soon (Finance) / Gomathi Ganesan (Treasury)</v>
      </c>
      <c r="K133" s="168"/>
      <c r="L133" s="391" t="s">
        <v>450</v>
      </c>
      <c r="M133" s="168"/>
      <c r="N133" s="168"/>
      <c r="O133" s="168"/>
      <c r="P133" s="168"/>
      <c r="Q133" s="169" t="s">
        <v>987</v>
      </c>
      <c r="T133" s="169" t="s">
        <v>987</v>
      </c>
      <c r="W133" s="12" t="s">
        <v>289</v>
      </c>
      <c r="Y133" s="12" t="s">
        <v>1</v>
      </c>
    </row>
    <row r="134" spans="1:26" ht="24" x14ac:dyDescent="0.3">
      <c r="A134" s="381">
        <v>16.2</v>
      </c>
      <c r="B134" s="378" t="s">
        <v>181</v>
      </c>
      <c r="C134" s="383" t="s">
        <v>451</v>
      </c>
      <c r="D134" s="381" t="s">
        <v>182</v>
      </c>
      <c r="E134" s="380" t="s">
        <v>287</v>
      </c>
      <c r="F134" s="381" t="s">
        <v>64</v>
      </c>
      <c r="G134" s="168" t="s">
        <v>10</v>
      </c>
      <c r="H134" s="381" t="s">
        <v>11</v>
      </c>
      <c r="I134" s="169" t="str">
        <f>VLOOKUP(C134,'Guide (Bursa)'!$C$1:$K$214,8,FALSE)</f>
        <v>Treasury</v>
      </c>
      <c r="J134" s="168" t="str">
        <f>VLOOKUP(C134,'Guide (Bursa)'!$C$1:$K$214,9,FALSE)</f>
        <v>Christopher Low Ching Soon (Finance) / Gomathi Ganesan (Treasury)</v>
      </c>
      <c r="K134" s="168"/>
      <c r="L134" s="391" t="s">
        <v>451</v>
      </c>
      <c r="M134" s="168"/>
      <c r="N134" s="168"/>
      <c r="O134" s="168"/>
      <c r="P134" s="168"/>
      <c r="Q134" s="169" t="s">
        <v>987</v>
      </c>
      <c r="T134" s="169" t="s">
        <v>987</v>
      </c>
      <c r="W134" s="12" t="s">
        <v>1042</v>
      </c>
      <c r="Y134" s="12" t="s">
        <v>1</v>
      </c>
    </row>
    <row r="135" spans="1:26" ht="24" x14ac:dyDescent="0.3">
      <c r="A135" s="381">
        <v>16.2</v>
      </c>
      <c r="B135" s="378" t="s">
        <v>181</v>
      </c>
      <c r="C135" s="383" t="s">
        <v>452</v>
      </c>
      <c r="D135" s="381" t="s">
        <v>183</v>
      </c>
      <c r="E135" s="380" t="s">
        <v>287</v>
      </c>
      <c r="F135" s="381" t="s">
        <v>64</v>
      </c>
      <c r="G135" s="168" t="s">
        <v>10</v>
      </c>
      <c r="H135" s="381" t="s">
        <v>11</v>
      </c>
      <c r="I135" s="169" t="str">
        <f>VLOOKUP(C135,'Guide (Bursa)'!$C$1:$K$214,8,FALSE)</f>
        <v>Treasury</v>
      </c>
      <c r="J135" s="168" t="str">
        <f>VLOOKUP(C135,'Guide (Bursa)'!$C$1:$K$214,9,FALSE)</f>
        <v>Christopher Low Ching Soon (Finance) / Gomathi Ganesan (Treasury)</v>
      </c>
      <c r="K135" s="168"/>
      <c r="L135" s="391" t="s">
        <v>452</v>
      </c>
      <c r="M135" s="168"/>
      <c r="N135" s="168"/>
      <c r="O135" s="168"/>
      <c r="P135" s="168"/>
      <c r="Q135" s="169" t="s">
        <v>987</v>
      </c>
      <c r="T135" s="169" t="s">
        <v>987</v>
      </c>
      <c r="W135" s="12" t="s">
        <v>1042</v>
      </c>
      <c r="Y135" s="12" t="s">
        <v>1</v>
      </c>
    </row>
    <row r="136" spans="1:26" ht="24" x14ac:dyDescent="0.3">
      <c r="A136" s="381">
        <v>16.2</v>
      </c>
      <c r="B136" s="378" t="s">
        <v>181</v>
      </c>
      <c r="C136" s="383" t="s">
        <v>453</v>
      </c>
      <c r="D136" s="381" t="s">
        <v>184</v>
      </c>
      <c r="E136" s="380" t="s">
        <v>287</v>
      </c>
      <c r="F136" s="381" t="s">
        <v>64</v>
      </c>
      <c r="G136" s="168" t="s">
        <v>10</v>
      </c>
      <c r="H136" s="381" t="s">
        <v>11</v>
      </c>
      <c r="I136" s="169" t="str">
        <f>VLOOKUP(C136,'Guide (Bursa)'!$C$1:$K$214,8,FALSE)</f>
        <v>Treasury</v>
      </c>
      <c r="J136" s="168" t="str">
        <f>VLOOKUP(C136,'Guide (Bursa)'!$C$1:$K$214,9,FALSE)</f>
        <v>Christopher Low Ching Soon (Finance) / Gomathi Ganesan (Treasury)</v>
      </c>
      <c r="K136" s="168"/>
      <c r="L136" s="391" t="s">
        <v>453</v>
      </c>
      <c r="M136" s="168"/>
      <c r="N136" s="168"/>
      <c r="O136" s="168"/>
      <c r="P136" s="168"/>
      <c r="Q136" s="169" t="s">
        <v>987</v>
      </c>
      <c r="T136" s="169" t="s">
        <v>987</v>
      </c>
      <c r="W136" s="12" t="s">
        <v>1042</v>
      </c>
      <c r="Y136" s="12" t="s">
        <v>1</v>
      </c>
    </row>
    <row r="137" spans="1:26" ht="24" x14ac:dyDescent="0.3">
      <c r="A137" s="381">
        <v>16.2</v>
      </c>
      <c r="B137" s="378" t="s">
        <v>181</v>
      </c>
      <c r="C137" s="383" t="s">
        <v>454</v>
      </c>
      <c r="D137" s="381" t="s">
        <v>185</v>
      </c>
      <c r="E137" s="380" t="s">
        <v>287</v>
      </c>
      <c r="F137" s="381" t="s">
        <v>64</v>
      </c>
      <c r="G137" s="168" t="s">
        <v>10</v>
      </c>
      <c r="H137" s="381" t="s">
        <v>11</v>
      </c>
      <c r="I137" s="169" t="str">
        <f>VLOOKUP(C137,'Guide (Bursa)'!$C$1:$K$214,8,FALSE)</f>
        <v>Treasury</v>
      </c>
      <c r="J137" s="168" t="str">
        <f>VLOOKUP(C137,'Guide (Bursa)'!$C$1:$K$214,9,FALSE)</f>
        <v>Christopher Low Ching Soon (Finance) / Gomathi Ganesan (Treasury)</v>
      </c>
      <c r="K137" s="168"/>
      <c r="L137" s="391" t="s">
        <v>454</v>
      </c>
      <c r="M137" s="168"/>
      <c r="N137" s="168"/>
      <c r="O137" s="168"/>
      <c r="P137" s="168"/>
      <c r="Q137" s="169" t="s">
        <v>987</v>
      </c>
      <c r="T137" s="169" t="s">
        <v>987</v>
      </c>
      <c r="W137" s="12" t="s">
        <v>1042</v>
      </c>
      <c r="Y137" s="12" t="s">
        <v>1</v>
      </c>
    </row>
    <row r="138" spans="1:26" ht="24" x14ac:dyDescent="0.3">
      <c r="A138" s="381">
        <v>16.2</v>
      </c>
      <c r="B138" s="378" t="s">
        <v>181</v>
      </c>
      <c r="C138" s="383" t="s">
        <v>455</v>
      </c>
      <c r="D138" s="381" t="s">
        <v>186</v>
      </c>
      <c r="E138" s="380" t="s">
        <v>287</v>
      </c>
      <c r="F138" s="381" t="s">
        <v>64</v>
      </c>
      <c r="G138" s="168" t="s">
        <v>10</v>
      </c>
      <c r="H138" s="381" t="s">
        <v>11</v>
      </c>
      <c r="I138" s="169" t="str">
        <f>VLOOKUP(C138,'Guide (Bursa)'!$C$1:$K$214,8,FALSE)</f>
        <v>Treasury</v>
      </c>
      <c r="J138" s="168" t="str">
        <f>VLOOKUP(C138,'Guide (Bursa)'!$C$1:$K$214,9,FALSE)</f>
        <v>Christopher Low Ching Soon (Finance) / Gomathi Ganesan (Treasury)</v>
      </c>
      <c r="K138" s="168"/>
      <c r="L138" s="391" t="s">
        <v>455</v>
      </c>
      <c r="M138" s="168"/>
      <c r="N138" s="168"/>
      <c r="O138" s="168"/>
      <c r="P138" s="168"/>
      <c r="Q138" s="169" t="s">
        <v>987</v>
      </c>
      <c r="T138" s="169" t="s">
        <v>987</v>
      </c>
      <c r="W138" s="12" t="s">
        <v>1042</v>
      </c>
      <c r="Y138" s="12" t="s">
        <v>1</v>
      </c>
    </row>
    <row r="139" spans="1:26" ht="24" x14ac:dyDescent="0.3">
      <c r="A139" s="381">
        <v>16.2</v>
      </c>
      <c r="B139" s="378" t="s">
        <v>181</v>
      </c>
      <c r="C139" s="383" t="s">
        <v>456</v>
      </c>
      <c r="D139" s="381" t="s">
        <v>187</v>
      </c>
      <c r="E139" s="380" t="s">
        <v>287</v>
      </c>
      <c r="F139" s="381" t="s">
        <v>64</v>
      </c>
      <c r="G139" s="168" t="s">
        <v>10</v>
      </c>
      <c r="H139" s="381" t="s">
        <v>11</v>
      </c>
      <c r="I139" s="169" t="str">
        <f>VLOOKUP(C139,'Guide (Bursa)'!$C$1:$K$214,8,FALSE)</f>
        <v>Treasury</v>
      </c>
      <c r="J139" s="168" t="str">
        <f>VLOOKUP(C139,'Guide (Bursa)'!$C$1:$K$214,9,FALSE)</f>
        <v>Christopher Low Ching Soon (Finance) / Gomathi Ganesan (Treasury)</v>
      </c>
      <c r="K139" s="168"/>
      <c r="L139" s="391" t="s">
        <v>456</v>
      </c>
      <c r="M139" s="168"/>
      <c r="N139" s="168"/>
      <c r="O139" s="168"/>
      <c r="P139" s="168"/>
      <c r="Q139" s="169" t="s">
        <v>987</v>
      </c>
      <c r="T139" s="169" t="s">
        <v>987</v>
      </c>
      <c r="W139" s="12" t="s">
        <v>1042</v>
      </c>
      <c r="Y139" s="12" t="s">
        <v>1</v>
      </c>
    </row>
    <row r="140" spans="1:26" ht="24" x14ac:dyDescent="0.3">
      <c r="A140" s="381">
        <v>16.2</v>
      </c>
      <c r="B140" s="378" t="s">
        <v>181</v>
      </c>
      <c r="C140" s="383" t="s">
        <v>457</v>
      </c>
      <c r="D140" s="381" t="s">
        <v>188</v>
      </c>
      <c r="E140" s="380" t="s">
        <v>287</v>
      </c>
      <c r="F140" s="381" t="s">
        <v>64</v>
      </c>
      <c r="G140" s="168" t="s">
        <v>10</v>
      </c>
      <c r="H140" s="381" t="s">
        <v>11</v>
      </c>
      <c r="I140" s="169" t="str">
        <f>VLOOKUP(C140,'Guide (Bursa)'!$C$1:$K$214,8,FALSE)</f>
        <v>Treasury</v>
      </c>
      <c r="J140" s="168" t="str">
        <f>VLOOKUP(C140,'Guide (Bursa)'!$C$1:$K$214,9,FALSE)</f>
        <v>Christopher Low Ching Soon (Finance) / Gomathi Ganesan (Treasury)</v>
      </c>
      <c r="K140" s="168"/>
      <c r="L140" s="391" t="s">
        <v>457</v>
      </c>
      <c r="M140" s="168"/>
      <c r="N140" s="168"/>
      <c r="O140" s="168"/>
      <c r="P140" s="168"/>
      <c r="Q140" s="169" t="s">
        <v>987</v>
      </c>
      <c r="T140" s="169" t="s">
        <v>987</v>
      </c>
      <c r="W140" s="12" t="s">
        <v>1042</v>
      </c>
      <c r="Y140" s="12" t="s">
        <v>1</v>
      </c>
    </row>
    <row r="141" spans="1:26" ht="36" x14ac:dyDescent="0.3">
      <c r="A141" s="381">
        <v>16.2</v>
      </c>
      <c r="B141" s="378" t="s">
        <v>181</v>
      </c>
      <c r="C141" s="383" t="s">
        <v>543</v>
      </c>
      <c r="D141" s="381" t="s">
        <v>189</v>
      </c>
      <c r="E141" s="381" t="s">
        <v>190</v>
      </c>
      <c r="F141" s="381" t="s">
        <v>64</v>
      </c>
      <c r="G141" s="168" t="s">
        <v>644</v>
      </c>
      <c r="H141" s="381" t="s">
        <v>11</v>
      </c>
      <c r="I141" s="169" t="str">
        <f>VLOOKUP(C141,'Guide (Bursa)'!$C$1:$K$214,8,FALSE)</f>
        <v>Treasury</v>
      </c>
      <c r="J141" s="168" t="str">
        <f>VLOOKUP(C141,'Guide (Bursa)'!$C$1:$K$214,9,FALSE)</f>
        <v>Christopher Low Ching Soon (Finance) / Gomathi Ganesan (Treasury)</v>
      </c>
      <c r="K141" s="381" t="s">
        <v>1000</v>
      </c>
      <c r="L141" s="392"/>
      <c r="M141" s="168"/>
      <c r="N141" s="168"/>
      <c r="O141" s="168"/>
      <c r="P141" s="447"/>
      <c r="R141" s="169" t="s">
        <v>987</v>
      </c>
      <c r="S141" s="447"/>
      <c r="U141" s="169" t="s">
        <v>987</v>
      </c>
      <c r="V141" s="447"/>
      <c r="X141" s="12" t="s">
        <v>289</v>
      </c>
      <c r="Z141" s="12" t="s">
        <v>1</v>
      </c>
    </row>
    <row r="142" spans="1:26" ht="24" x14ac:dyDescent="0.3">
      <c r="A142" s="381">
        <v>16.2</v>
      </c>
      <c r="B142" s="378" t="s">
        <v>181</v>
      </c>
      <c r="C142" s="383" t="s">
        <v>458</v>
      </c>
      <c r="D142" s="381" t="s">
        <v>191</v>
      </c>
      <c r="E142" s="380" t="s">
        <v>287</v>
      </c>
      <c r="F142" s="381" t="s">
        <v>192</v>
      </c>
      <c r="G142" s="168" t="s">
        <v>10</v>
      </c>
      <c r="H142" s="381" t="s">
        <v>11</v>
      </c>
      <c r="I142" s="169" t="str">
        <f>VLOOKUP(C142,'Guide (Bursa)'!$C$1:$K$214,8,FALSE)</f>
        <v>Treasury</v>
      </c>
      <c r="J142" s="168" t="str">
        <f>VLOOKUP(C142,'Guide (Bursa)'!$C$1:$K$214,9,FALSE)</f>
        <v>Christopher Low Ching Soon (Finance) / Gomathi Ganesan (Treasury)</v>
      </c>
      <c r="K142" s="168"/>
      <c r="L142" s="391" t="s">
        <v>458</v>
      </c>
      <c r="M142" s="168"/>
      <c r="N142" s="168"/>
      <c r="O142" s="168"/>
      <c r="P142" s="168"/>
      <c r="Q142" s="169" t="s">
        <v>987</v>
      </c>
      <c r="T142" s="169" t="s">
        <v>987</v>
      </c>
      <c r="W142" s="12" t="s">
        <v>1042</v>
      </c>
      <c r="Y142" s="12" t="s">
        <v>1</v>
      </c>
    </row>
    <row r="143" spans="1:26" ht="24" x14ac:dyDescent="0.3">
      <c r="A143" s="381">
        <v>16.2</v>
      </c>
      <c r="B143" s="378" t="s">
        <v>181</v>
      </c>
      <c r="C143" s="383" t="s">
        <v>459</v>
      </c>
      <c r="D143" s="381" t="s">
        <v>193</v>
      </c>
      <c r="E143" s="380" t="s">
        <v>287</v>
      </c>
      <c r="F143" s="381" t="s">
        <v>64</v>
      </c>
      <c r="G143" s="168" t="s">
        <v>10</v>
      </c>
      <c r="H143" s="381" t="s">
        <v>11</v>
      </c>
      <c r="I143" s="169" t="str">
        <f>VLOOKUP(C143,'Guide (Bursa)'!$C$1:$K$214,8,FALSE)</f>
        <v>Treasury</v>
      </c>
      <c r="J143" s="168" t="str">
        <f>VLOOKUP(C143,'Guide (Bursa)'!$C$1:$K$214,9,FALSE)</f>
        <v>Christopher Low Ching Soon (Finance) / Gomathi Ganesan (Treasury)</v>
      </c>
      <c r="K143" s="168"/>
      <c r="L143" s="391" t="s">
        <v>459</v>
      </c>
      <c r="M143" s="168"/>
      <c r="N143" s="168"/>
      <c r="O143" s="168"/>
      <c r="P143" s="168"/>
      <c r="Q143" s="169" t="s">
        <v>987</v>
      </c>
      <c r="T143" s="169" t="s">
        <v>987</v>
      </c>
      <c r="W143" s="12" t="s">
        <v>1042</v>
      </c>
      <c r="Y143" s="12" t="s">
        <v>1</v>
      </c>
    </row>
    <row r="144" spans="1:26" ht="24" x14ac:dyDescent="0.3">
      <c r="A144" s="381">
        <v>16.2</v>
      </c>
      <c r="B144" s="378" t="s">
        <v>181</v>
      </c>
      <c r="C144" s="383" t="s">
        <v>460</v>
      </c>
      <c r="D144" s="381" t="s">
        <v>194</v>
      </c>
      <c r="E144" s="380" t="s">
        <v>287</v>
      </c>
      <c r="F144" s="381" t="s">
        <v>64</v>
      </c>
      <c r="G144" s="168" t="s">
        <v>10</v>
      </c>
      <c r="H144" s="381" t="s">
        <v>11</v>
      </c>
      <c r="I144" s="169" t="str">
        <f>VLOOKUP(C144,'Guide (Bursa)'!$C$1:$K$214,8,FALSE)</f>
        <v>Treasury</v>
      </c>
      <c r="J144" s="168" t="str">
        <f>VLOOKUP(C144,'Guide (Bursa)'!$C$1:$K$214,9,FALSE)</f>
        <v>Christopher Low Ching Soon (Finance) / Gomathi Ganesan (Treasury)</v>
      </c>
      <c r="K144" s="168"/>
      <c r="L144" s="391" t="s">
        <v>460</v>
      </c>
      <c r="M144" s="168"/>
      <c r="N144" s="168"/>
      <c r="O144" s="168"/>
      <c r="P144" s="168"/>
      <c r="Q144" s="169" t="s">
        <v>987</v>
      </c>
      <c r="T144" s="169" t="s">
        <v>987</v>
      </c>
      <c r="W144" s="12" t="s">
        <v>1042</v>
      </c>
      <c r="Y144" s="12" t="s">
        <v>1</v>
      </c>
    </row>
    <row r="145" spans="1:26" ht="24" x14ac:dyDescent="0.3">
      <c r="A145" s="381">
        <v>16.2</v>
      </c>
      <c r="B145" s="378" t="s">
        <v>181</v>
      </c>
      <c r="C145" s="383" t="s">
        <v>461</v>
      </c>
      <c r="D145" s="381" t="s">
        <v>195</v>
      </c>
      <c r="E145" s="380" t="s">
        <v>287</v>
      </c>
      <c r="F145" s="381" t="s">
        <v>64</v>
      </c>
      <c r="G145" s="168" t="s">
        <v>10</v>
      </c>
      <c r="H145" s="381" t="s">
        <v>11</v>
      </c>
      <c r="I145" s="169" t="str">
        <f>VLOOKUP(C145,'Guide (Bursa)'!$C$1:$K$214,8,FALSE)</f>
        <v>Treasury</v>
      </c>
      <c r="J145" s="168" t="str">
        <f>VLOOKUP(C145,'Guide (Bursa)'!$C$1:$K$214,9,FALSE)</f>
        <v>Christopher Low Ching Soon (Finance) / Gomathi Ganesan (Treasury)</v>
      </c>
      <c r="K145" s="168"/>
      <c r="L145" s="391" t="s">
        <v>461</v>
      </c>
      <c r="M145" s="168"/>
      <c r="N145" s="168"/>
      <c r="O145" s="168"/>
      <c r="P145" s="168"/>
      <c r="Q145" s="169" t="s">
        <v>987</v>
      </c>
      <c r="T145" s="169" t="s">
        <v>987</v>
      </c>
      <c r="W145" s="12" t="s">
        <v>1042</v>
      </c>
      <c r="Y145" s="12" t="s">
        <v>1</v>
      </c>
    </row>
    <row r="146" spans="1:26" ht="24" x14ac:dyDescent="0.3">
      <c r="A146" s="381">
        <v>16.2</v>
      </c>
      <c r="B146" s="378" t="s">
        <v>181</v>
      </c>
      <c r="C146" s="383" t="s">
        <v>462</v>
      </c>
      <c r="D146" s="381" t="s">
        <v>196</v>
      </c>
      <c r="E146" s="380" t="s">
        <v>287</v>
      </c>
      <c r="F146" s="381" t="s">
        <v>64</v>
      </c>
      <c r="G146" s="168" t="s">
        <v>10</v>
      </c>
      <c r="H146" s="381" t="s">
        <v>11</v>
      </c>
      <c r="I146" s="169" t="str">
        <f>VLOOKUP(C146,'Guide (Bursa)'!$C$1:$K$214,8,FALSE)</f>
        <v>Treasury</v>
      </c>
      <c r="J146" s="168" t="str">
        <f>VLOOKUP(C146,'Guide (Bursa)'!$C$1:$K$214,9,FALSE)</f>
        <v>Christopher Low Ching Soon (Finance) / Gomathi Ganesan (Treasury)</v>
      </c>
      <c r="K146" s="168"/>
      <c r="L146" s="391" t="s">
        <v>462</v>
      </c>
      <c r="M146" s="168"/>
      <c r="N146" s="168"/>
      <c r="O146" s="168"/>
      <c r="P146" s="168"/>
      <c r="Q146" s="169" t="s">
        <v>987</v>
      </c>
      <c r="T146" s="169" t="s">
        <v>987</v>
      </c>
      <c r="W146" s="12" t="s">
        <v>1042</v>
      </c>
      <c r="Y146" s="12" t="s">
        <v>1</v>
      </c>
    </row>
    <row r="147" spans="1:26" ht="24" x14ac:dyDescent="0.3">
      <c r="A147" s="381">
        <v>16.2</v>
      </c>
      <c r="B147" s="378" t="s">
        <v>181</v>
      </c>
      <c r="C147" s="383" t="s">
        <v>463</v>
      </c>
      <c r="D147" s="381" t="s">
        <v>197</v>
      </c>
      <c r="E147" s="380" t="s">
        <v>287</v>
      </c>
      <c r="F147" s="381" t="s">
        <v>64</v>
      </c>
      <c r="G147" s="168" t="s">
        <v>10</v>
      </c>
      <c r="H147" s="381" t="s">
        <v>11</v>
      </c>
      <c r="I147" s="169" t="str">
        <f>VLOOKUP(C147,'Guide (Bursa)'!$C$1:$K$214,8,FALSE)</f>
        <v>Treasury</v>
      </c>
      <c r="J147" s="168" t="str">
        <f>VLOOKUP(C147,'Guide (Bursa)'!$C$1:$K$214,9,FALSE)</f>
        <v>Christopher Low Ching Soon (Finance) / Gomathi Ganesan (Treasury)</v>
      </c>
      <c r="K147" s="168"/>
      <c r="L147" s="391" t="s">
        <v>463</v>
      </c>
      <c r="M147" s="168"/>
      <c r="N147" s="168"/>
      <c r="O147" s="168"/>
      <c r="P147" s="168"/>
      <c r="Q147" s="169" t="s">
        <v>987</v>
      </c>
      <c r="T147" s="169" t="s">
        <v>987</v>
      </c>
      <c r="W147" s="12" t="s">
        <v>1042</v>
      </c>
      <c r="Y147" s="12" t="s">
        <v>1</v>
      </c>
    </row>
    <row r="148" spans="1:26" ht="36" x14ac:dyDescent="0.3">
      <c r="A148" s="381">
        <v>16.2</v>
      </c>
      <c r="B148" s="378" t="s">
        <v>181</v>
      </c>
      <c r="C148" s="383" t="s">
        <v>544</v>
      </c>
      <c r="D148" s="381" t="s">
        <v>198</v>
      </c>
      <c r="E148" s="381" t="s">
        <v>199</v>
      </c>
      <c r="F148" s="381" t="s">
        <v>64</v>
      </c>
      <c r="G148" s="168" t="s">
        <v>644</v>
      </c>
      <c r="H148" s="381" t="s">
        <v>11</v>
      </c>
      <c r="I148" s="169" t="str">
        <f>VLOOKUP(C148,'Guide (Bursa)'!$C$1:$K$214,8,FALSE)</f>
        <v>Treasury</v>
      </c>
      <c r="J148" s="168" t="str">
        <f>VLOOKUP(C148,'Guide (Bursa)'!$C$1:$K$214,9,FALSE)</f>
        <v>Christopher Low Ching Soon (Finance) / Gomathi Ganesan (Treasury)</v>
      </c>
      <c r="K148" s="381" t="s">
        <v>1000</v>
      </c>
      <c r="L148" s="392"/>
      <c r="M148" s="168"/>
      <c r="N148" s="168"/>
      <c r="O148" s="168"/>
      <c r="P148" s="447"/>
      <c r="R148" s="169" t="s">
        <v>987</v>
      </c>
      <c r="S148" s="447"/>
      <c r="U148" s="169" t="s">
        <v>987</v>
      </c>
      <c r="V148" s="447"/>
      <c r="X148" s="12" t="s">
        <v>289</v>
      </c>
      <c r="Z148" s="12" t="s">
        <v>1</v>
      </c>
    </row>
    <row r="149" spans="1:26" ht="24" x14ac:dyDescent="0.3">
      <c r="A149" s="381">
        <v>16.2</v>
      </c>
      <c r="B149" s="378" t="s">
        <v>181</v>
      </c>
      <c r="C149" s="383" t="s">
        <v>464</v>
      </c>
      <c r="D149" s="381" t="s">
        <v>200</v>
      </c>
      <c r="E149" s="380" t="s">
        <v>287</v>
      </c>
      <c r="F149" s="381" t="s">
        <v>192</v>
      </c>
      <c r="G149" s="168" t="s">
        <v>10</v>
      </c>
      <c r="H149" s="381" t="s">
        <v>11</v>
      </c>
      <c r="I149" s="169" t="str">
        <f>VLOOKUP(C149,'Guide (Bursa)'!$C$1:$K$214,8,FALSE)</f>
        <v>Treasury</v>
      </c>
      <c r="J149" s="168" t="str">
        <f>VLOOKUP(C149,'Guide (Bursa)'!$C$1:$K$214,9,FALSE)</f>
        <v>Christopher Low Ching Soon (Finance) / Gomathi Ganesan (Treasury)</v>
      </c>
      <c r="K149" s="168"/>
      <c r="L149" s="391" t="s">
        <v>464</v>
      </c>
      <c r="M149" s="168"/>
      <c r="N149" s="168"/>
      <c r="O149" s="168"/>
      <c r="P149" s="168"/>
      <c r="Q149" s="169" t="s">
        <v>987</v>
      </c>
      <c r="T149" s="169" t="s">
        <v>987</v>
      </c>
      <c r="W149" s="12" t="s">
        <v>1042</v>
      </c>
      <c r="Y149" s="12" t="s">
        <v>1</v>
      </c>
    </row>
    <row r="150" spans="1:26" ht="24" x14ac:dyDescent="0.3">
      <c r="A150" s="381">
        <v>16.2</v>
      </c>
      <c r="B150" s="378" t="s">
        <v>181</v>
      </c>
      <c r="C150" s="383" t="s">
        <v>465</v>
      </c>
      <c r="D150" s="380" t="s">
        <v>201</v>
      </c>
      <c r="E150" s="380" t="s">
        <v>287</v>
      </c>
      <c r="F150" s="381" t="s">
        <v>43</v>
      </c>
      <c r="G150" s="168" t="s">
        <v>10</v>
      </c>
      <c r="H150" s="381" t="s">
        <v>11</v>
      </c>
      <c r="I150" s="169" t="str">
        <f>VLOOKUP(C150,'Guide (Bursa)'!$C$1:$K$214,8,FALSE)</f>
        <v>Treasury</v>
      </c>
      <c r="J150" s="168" t="str">
        <f>VLOOKUP(C150,'Guide (Bursa)'!$C$1:$K$214,9,FALSE)</f>
        <v>Christopher Low Ching Soon (Finance) / Gomathi Ganesan (Treasury)</v>
      </c>
      <c r="K150" s="168"/>
      <c r="L150" s="391" t="s">
        <v>465</v>
      </c>
      <c r="M150" s="168"/>
      <c r="N150" s="168"/>
      <c r="O150" s="168"/>
      <c r="P150" s="168"/>
      <c r="Q150" s="169" t="s">
        <v>987</v>
      </c>
      <c r="T150" s="169" t="s">
        <v>987</v>
      </c>
      <c r="W150" s="12" t="s">
        <v>1042</v>
      </c>
      <c r="Y150" s="12" t="s">
        <v>1</v>
      </c>
    </row>
    <row r="151" spans="1:26" ht="24" x14ac:dyDescent="0.3">
      <c r="A151" s="381">
        <v>16.2</v>
      </c>
      <c r="B151" s="378" t="s">
        <v>181</v>
      </c>
      <c r="C151" s="383" t="s">
        <v>466</v>
      </c>
      <c r="D151" s="380" t="s">
        <v>202</v>
      </c>
      <c r="E151" s="380" t="s">
        <v>287</v>
      </c>
      <c r="F151" s="381" t="s">
        <v>43</v>
      </c>
      <c r="G151" s="168" t="s">
        <v>10</v>
      </c>
      <c r="H151" s="381" t="s">
        <v>11</v>
      </c>
      <c r="I151" s="169" t="str">
        <f>VLOOKUP(C151,'Guide (Bursa)'!$C$1:$K$214,8,FALSE)</f>
        <v>Treasury</v>
      </c>
      <c r="J151" s="168" t="str">
        <f>VLOOKUP(C151,'Guide (Bursa)'!$C$1:$K$214,9,FALSE)</f>
        <v>Christopher Low Ching Soon (Finance) / Gomathi Ganesan (Treasury)</v>
      </c>
      <c r="K151" s="168"/>
      <c r="L151" s="391" t="s">
        <v>466</v>
      </c>
      <c r="M151" s="168"/>
      <c r="N151" s="168"/>
      <c r="O151" s="168"/>
      <c r="P151" s="168"/>
      <c r="Q151" s="169" t="s">
        <v>987</v>
      </c>
      <c r="T151" s="169" t="s">
        <v>987</v>
      </c>
      <c r="W151" s="12" t="s">
        <v>1042</v>
      </c>
      <c r="Y151" s="12" t="s">
        <v>1</v>
      </c>
    </row>
    <row r="152" spans="1:26" ht="24" x14ac:dyDescent="0.3">
      <c r="A152" s="381">
        <v>16.2</v>
      </c>
      <c r="B152" s="378" t="s">
        <v>181</v>
      </c>
      <c r="C152" s="383" t="s">
        <v>467</v>
      </c>
      <c r="D152" s="380" t="s">
        <v>203</v>
      </c>
      <c r="E152" s="380" t="s">
        <v>287</v>
      </c>
      <c r="F152" s="381" t="s">
        <v>45</v>
      </c>
      <c r="G152" s="168" t="s">
        <v>10</v>
      </c>
      <c r="H152" s="381" t="s">
        <v>11</v>
      </c>
      <c r="I152" s="169" t="str">
        <f>VLOOKUP(C152,'Guide (Bursa)'!$C$1:$K$214,8,FALSE)</f>
        <v>Treasury</v>
      </c>
      <c r="J152" s="168" t="str">
        <f>VLOOKUP(C152,'Guide (Bursa)'!$C$1:$K$214,9,FALSE)</f>
        <v>Christopher Low Ching Soon (Finance) / Gomathi Ganesan (Treasury)</v>
      </c>
      <c r="K152" s="168"/>
      <c r="L152" s="391" t="s">
        <v>467</v>
      </c>
      <c r="M152" s="168"/>
      <c r="N152" s="168"/>
      <c r="O152" s="168"/>
      <c r="P152" s="168"/>
      <c r="Q152" s="169" t="s">
        <v>987</v>
      </c>
      <c r="T152" s="169" t="s">
        <v>987</v>
      </c>
      <c r="W152" s="12" t="s">
        <v>1042</v>
      </c>
      <c r="Y152" s="12" t="s">
        <v>1</v>
      </c>
    </row>
    <row r="153" spans="1:26" ht="24" x14ac:dyDescent="0.3">
      <c r="A153" s="381">
        <v>16.2</v>
      </c>
      <c r="B153" s="378" t="s">
        <v>181</v>
      </c>
      <c r="C153" s="383" t="s">
        <v>468</v>
      </c>
      <c r="D153" s="380" t="s">
        <v>204</v>
      </c>
      <c r="E153" s="380" t="s">
        <v>287</v>
      </c>
      <c r="F153" s="381" t="s">
        <v>64</v>
      </c>
      <c r="G153" s="168" t="s">
        <v>10</v>
      </c>
      <c r="H153" s="381" t="s">
        <v>11</v>
      </c>
      <c r="I153" s="169" t="str">
        <f>VLOOKUP(C153,'Guide (Bursa)'!$C$1:$K$214,8,FALSE)</f>
        <v>Treasury</v>
      </c>
      <c r="J153" s="168" t="str">
        <f>VLOOKUP(C153,'Guide (Bursa)'!$C$1:$K$214,9,FALSE)</f>
        <v>Christopher Low Ching Soon (Finance) / Gomathi Ganesan (Treasury)</v>
      </c>
      <c r="K153" s="168"/>
      <c r="L153" s="391" t="s">
        <v>468</v>
      </c>
      <c r="M153" s="168"/>
      <c r="N153" s="168"/>
      <c r="O153" s="168"/>
      <c r="P153" s="168"/>
      <c r="Q153" s="169" t="s">
        <v>987</v>
      </c>
      <c r="T153" s="169" t="s">
        <v>987</v>
      </c>
      <c r="W153" s="12" t="s">
        <v>1042</v>
      </c>
      <c r="Y153" s="12" t="s">
        <v>1</v>
      </c>
    </row>
    <row r="154" spans="1:26" x14ac:dyDescent="0.3">
      <c r="A154" s="381">
        <v>16.3</v>
      </c>
      <c r="B154" s="378" t="s">
        <v>205</v>
      </c>
      <c r="C154" s="383" t="s">
        <v>469</v>
      </c>
      <c r="D154" s="380" t="s">
        <v>206</v>
      </c>
      <c r="E154" s="380" t="s">
        <v>287</v>
      </c>
      <c r="F154" s="381" t="s">
        <v>9</v>
      </c>
      <c r="G154" s="168" t="s">
        <v>10</v>
      </c>
      <c r="H154" s="381" t="s">
        <v>11</v>
      </c>
      <c r="I154" s="169" t="str">
        <f>VLOOKUP(C154,'Guide (Bursa)'!$C$1:$K$214,8,FALSE)</f>
        <v>Treasury</v>
      </c>
      <c r="J154" s="168" t="str">
        <f>VLOOKUP(C154,'Guide (Bursa)'!$C$1:$K$214,9,FALSE)</f>
        <v>Christopher Low Ching Soon (Finance) / Gomathi Ganesan (Treasury)</v>
      </c>
      <c r="K154" s="168"/>
      <c r="L154" s="391" t="s">
        <v>469</v>
      </c>
      <c r="M154" s="168"/>
      <c r="N154" s="168"/>
      <c r="O154" s="168"/>
      <c r="P154" s="168"/>
      <c r="Q154" s="169" t="s">
        <v>987</v>
      </c>
      <c r="T154" s="169" t="s">
        <v>987</v>
      </c>
      <c r="W154" s="12" t="s">
        <v>1042</v>
      </c>
      <c r="Y154" s="12" t="s">
        <v>1</v>
      </c>
    </row>
    <row r="155" spans="1:26" x14ac:dyDescent="0.3">
      <c r="A155" s="381">
        <v>16.3</v>
      </c>
      <c r="B155" s="378" t="s">
        <v>205</v>
      </c>
      <c r="C155" s="383" t="s">
        <v>470</v>
      </c>
      <c r="D155" s="380" t="s">
        <v>207</v>
      </c>
      <c r="E155" s="380" t="s">
        <v>287</v>
      </c>
      <c r="F155" s="381" t="s">
        <v>9</v>
      </c>
      <c r="G155" s="168" t="s">
        <v>10</v>
      </c>
      <c r="H155" s="381" t="s">
        <v>11</v>
      </c>
      <c r="I155" s="169" t="str">
        <f>VLOOKUP(C155,'Guide (Bursa)'!$C$1:$K$214,8,FALSE)</f>
        <v>Treasury</v>
      </c>
      <c r="J155" s="168" t="str">
        <f>VLOOKUP(C155,'Guide (Bursa)'!$C$1:$K$214,9,FALSE)</f>
        <v>Christopher Low Ching Soon (Finance) / Gomathi Ganesan (Treasury)</v>
      </c>
      <c r="K155" s="168"/>
      <c r="L155" s="391" t="s">
        <v>470</v>
      </c>
      <c r="M155" s="168"/>
      <c r="N155" s="168"/>
      <c r="O155" s="168"/>
      <c r="P155" s="168"/>
      <c r="Q155" s="169" t="s">
        <v>987</v>
      </c>
      <c r="T155" s="169" t="s">
        <v>987</v>
      </c>
      <c r="W155" s="12" t="s">
        <v>1042</v>
      </c>
      <c r="Y155" s="12" t="s">
        <v>1</v>
      </c>
    </row>
    <row r="156" spans="1:26" ht="72" x14ac:dyDescent="0.3">
      <c r="A156" s="381">
        <v>16.3</v>
      </c>
      <c r="B156" s="378" t="s">
        <v>205</v>
      </c>
      <c r="C156" s="383" t="s">
        <v>545</v>
      </c>
      <c r="D156" s="380" t="s">
        <v>208</v>
      </c>
      <c r="E156" s="380" t="s">
        <v>209</v>
      </c>
      <c r="F156" s="381" t="s">
        <v>9</v>
      </c>
      <c r="G156" s="168" t="s">
        <v>645</v>
      </c>
      <c r="H156" s="381" t="s">
        <v>11</v>
      </c>
      <c r="I156" s="169" t="str">
        <f>VLOOKUP(C156,'Guide (Bursa)'!$C$1:$K$214,8,FALSE)</f>
        <v>Treasury</v>
      </c>
      <c r="J156" s="168" t="str">
        <f>VLOOKUP(C156,'Guide (Bursa)'!$C$1:$K$214,9,FALSE)</f>
        <v>Christopher Low Ching Soon (Finance) / Gomathi Ganesan (Treasury)</v>
      </c>
      <c r="K156" s="168"/>
      <c r="L156" s="391" t="s">
        <v>545</v>
      </c>
      <c r="M156" s="168"/>
      <c r="N156" s="168"/>
      <c r="O156" s="168"/>
      <c r="P156" s="447"/>
      <c r="R156" s="169" t="s">
        <v>987</v>
      </c>
      <c r="S156" s="447"/>
      <c r="U156" s="169" t="s">
        <v>987</v>
      </c>
      <c r="V156" s="447"/>
      <c r="X156" s="12" t="s">
        <v>289</v>
      </c>
      <c r="Z156" s="12" t="s">
        <v>1</v>
      </c>
    </row>
    <row r="157" spans="1:26" ht="72" x14ac:dyDescent="0.3">
      <c r="A157" s="381">
        <v>16.3</v>
      </c>
      <c r="B157" s="378" t="s">
        <v>205</v>
      </c>
      <c r="C157" s="383" t="s">
        <v>546</v>
      </c>
      <c r="D157" s="380" t="s">
        <v>210</v>
      </c>
      <c r="E157" s="380" t="s">
        <v>209</v>
      </c>
      <c r="F157" s="381" t="s">
        <v>9</v>
      </c>
      <c r="G157" s="168" t="s">
        <v>645</v>
      </c>
      <c r="H157" s="381" t="s">
        <v>11</v>
      </c>
      <c r="I157" s="169" t="str">
        <f>VLOOKUP(C157,'Guide (Bursa)'!$C$1:$K$214,8,FALSE)</f>
        <v>Treasury</v>
      </c>
      <c r="J157" s="168" t="str">
        <f>VLOOKUP(C157,'Guide (Bursa)'!$C$1:$K$214,9,FALSE)</f>
        <v>Christopher Low Ching Soon (Finance) / Gomathi Ganesan (Treasury)</v>
      </c>
      <c r="K157" s="168"/>
      <c r="L157" s="391" t="s">
        <v>546</v>
      </c>
      <c r="M157" s="168"/>
      <c r="N157" s="168"/>
      <c r="O157" s="168"/>
      <c r="P157" s="447"/>
      <c r="R157" s="169" t="s">
        <v>987</v>
      </c>
      <c r="S157" s="447"/>
      <c r="U157" s="169" t="s">
        <v>987</v>
      </c>
      <c r="V157" s="447"/>
      <c r="X157" s="12" t="s">
        <v>289</v>
      </c>
      <c r="Z157" s="12" t="s">
        <v>1</v>
      </c>
    </row>
    <row r="158" spans="1:26" ht="36" x14ac:dyDescent="0.3">
      <c r="A158" s="381">
        <v>17.100000000000001</v>
      </c>
      <c r="B158" s="378" t="s">
        <v>211</v>
      </c>
      <c r="C158" s="383" t="s">
        <v>471</v>
      </c>
      <c r="D158" s="380" t="s">
        <v>211</v>
      </c>
      <c r="E158" s="380" t="s">
        <v>287</v>
      </c>
      <c r="F158" s="381" t="s">
        <v>64</v>
      </c>
      <c r="G158" s="168" t="s">
        <v>10</v>
      </c>
      <c r="H158" s="381" t="s">
        <v>48</v>
      </c>
      <c r="I158" s="374" t="str">
        <f>VLOOKUP(C158,'Guide (Bursa)'!$C$1:$K$214,8,FALSE)</f>
        <v>GT</v>
      </c>
      <c r="J158" s="168" t="str">
        <f>VLOOKUP(C158,'Guide (Bursa)'!$C$1:$K$214,9,FALSE)</f>
        <v>Woon Tai Yong / Zubaidi Sangit / Mohamed Habib</v>
      </c>
      <c r="K158" s="168"/>
      <c r="L158" s="393" t="s">
        <v>471</v>
      </c>
      <c r="M158" s="168"/>
      <c r="N158" s="168"/>
      <c r="O158" s="168"/>
      <c r="P158" s="168"/>
      <c r="Q158" s="374" t="s">
        <v>766</v>
      </c>
      <c r="T158" s="374" t="s">
        <v>766</v>
      </c>
      <c r="W158" s="12" t="s">
        <v>1043</v>
      </c>
      <c r="Y158" s="12" t="s">
        <v>1</v>
      </c>
    </row>
    <row r="159" spans="1:26" x14ac:dyDescent="0.3">
      <c r="A159" s="381">
        <v>17.2</v>
      </c>
      <c r="B159" s="378" t="s">
        <v>212</v>
      </c>
      <c r="C159" s="383" t="s">
        <v>472</v>
      </c>
      <c r="D159" s="380" t="s">
        <v>212</v>
      </c>
      <c r="E159" s="380" t="s">
        <v>287</v>
      </c>
      <c r="F159" s="381" t="s">
        <v>64</v>
      </c>
      <c r="G159" s="168" t="s">
        <v>10</v>
      </c>
      <c r="H159" s="381" t="s">
        <v>48</v>
      </c>
      <c r="I159" s="374" t="str">
        <f>VLOOKUP(C159,'Guide (Bursa)'!$C$1:$K$214,8,FALSE)</f>
        <v>GT</v>
      </c>
      <c r="J159" s="168" t="str">
        <f>VLOOKUP(C159,'Guide (Bursa)'!$C$1:$K$214,9,FALSE)</f>
        <v>Woon Tai Yong / Zubaidi Sangit / Mohamed Habib</v>
      </c>
      <c r="K159" s="168"/>
      <c r="L159" s="393" t="s">
        <v>472</v>
      </c>
      <c r="M159" s="168"/>
      <c r="N159" s="168"/>
      <c r="O159" s="168"/>
      <c r="P159" s="168"/>
      <c r="Q159" s="374" t="s">
        <v>766</v>
      </c>
      <c r="T159" s="374" t="s">
        <v>766</v>
      </c>
      <c r="W159" s="12" t="s">
        <v>1043</v>
      </c>
      <c r="Y159" s="12" t="s">
        <v>1</v>
      </c>
    </row>
    <row r="160" spans="1:26" ht="24" x14ac:dyDescent="0.3">
      <c r="A160" s="381">
        <v>17.3</v>
      </c>
      <c r="B160" s="378" t="s">
        <v>213</v>
      </c>
      <c r="C160" s="383" t="s">
        <v>547</v>
      </c>
      <c r="D160" s="380" t="s">
        <v>631</v>
      </c>
      <c r="E160" s="380" t="s">
        <v>214</v>
      </c>
      <c r="F160" s="381" t="s">
        <v>630</v>
      </c>
      <c r="G160" s="168" t="s">
        <v>646</v>
      </c>
      <c r="H160" s="381" t="s">
        <v>48</v>
      </c>
      <c r="I160" s="374" t="str">
        <f>VLOOKUP("17.3.1 (a)",'Guide (Bursa)'!$C$1:$K$214,8,FALSE)</f>
        <v>GT</v>
      </c>
      <c r="J160" s="168" t="s">
        <v>779</v>
      </c>
      <c r="K160" s="381" t="s">
        <v>1008</v>
      </c>
      <c r="L160" s="393" t="s">
        <v>768</v>
      </c>
      <c r="M160" s="393" t="s">
        <v>771</v>
      </c>
      <c r="N160" s="168"/>
      <c r="O160" s="168"/>
      <c r="P160" s="447"/>
      <c r="R160" s="374" t="s">
        <v>766</v>
      </c>
      <c r="S160" s="446"/>
      <c r="U160" s="374" t="s">
        <v>766</v>
      </c>
      <c r="V160" s="446"/>
      <c r="W160" s="19"/>
      <c r="X160" s="12" t="s">
        <v>1</v>
      </c>
      <c r="Z160" s="12" t="s">
        <v>1</v>
      </c>
    </row>
    <row r="161" spans="1:26" x14ac:dyDescent="0.3">
      <c r="A161" s="381">
        <v>17.399999999999999</v>
      </c>
      <c r="B161" s="378" t="s">
        <v>215</v>
      </c>
      <c r="C161" s="383" t="s">
        <v>473</v>
      </c>
      <c r="D161" s="380" t="s">
        <v>216</v>
      </c>
      <c r="E161" s="380" t="s">
        <v>287</v>
      </c>
      <c r="F161" s="381" t="s">
        <v>43</v>
      </c>
      <c r="G161" s="168" t="s">
        <v>10</v>
      </c>
      <c r="H161" s="381" t="s">
        <v>48</v>
      </c>
      <c r="I161" s="339" t="str">
        <f>VLOOKUP(C161,'Guide (Bursa)'!$C$1:$K$214,8,FALSE)</f>
        <v>BCM</v>
      </c>
      <c r="J161" s="168" t="str">
        <f>VLOOKUP(C161,'Guide (Bursa)'!$C$1:$K$214,9,FALSE)</f>
        <v>Remember Ngo</v>
      </c>
      <c r="K161" s="168"/>
      <c r="L161" s="394" t="s">
        <v>473</v>
      </c>
      <c r="M161" s="168"/>
      <c r="N161" s="168"/>
      <c r="O161" s="168"/>
      <c r="P161" s="168"/>
      <c r="Q161" s="339" t="s">
        <v>774</v>
      </c>
      <c r="T161" s="339" t="s">
        <v>774</v>
      </c>
      <c r="W161" s="12" t="s">
        <v>289</v>
      </c>
      <c r="Y161" s="12" t="s">
        <v>1</v>
      </c>
    </row>
    <row r="162" spans="1:26" x14ac:dyDescent="0.3">
      <c r="A162" s="381">
        <v>18.100000000000001</v>
      </c>
      <c r="B162" s="378" t="s">
        <v>217</v>
      </c>
      <c r="C162" s="383" t="s">
        <v>474</v>
      </c>
      <c r="D162" s="381" t="s">
        <v>218</v>
      </c>
      <c r="E162" s="380" t="s">
        <v>287</v>
      </c>
      <c r="F162" s="381" t="s">
        <v>45</v>
      </c>
      <c r="G162" s="168" t="s">
        <v>10</v>
      </c>
      <c r="H162" s="381" t="s">
        <v>11</v>
      </c>
      <c r="I162" s="311" t="str">
        <f>VLOOKUP(C162,'Guide (Bursa)'!$C$1:$K$214,8,FALSE)</f>
        <v>Participants Supervision</v>
      </c>
      <c r="J162" s="168" t="str">
        <f>VLOOKUP(C162,'Guide (Bursa)'!$C$1:$K$214,9,FALSE)</f>
        <v>Arjunaidi Kailan / Eddie Yeoh/ Lydia Low Jia Wen</v>
      </c>
      <c r="K162" s="168"/>
      <c r="L162" s="395" t="s">
        <v>474</v>
      </c>
      <c r="M162" s="168"/>
      <c r="N162" s="168"/>
      <c r="O162" s="168"/>
      <c r="P162" s="447"/>
      <c r="Q162" s="311" t="s">
        <v>989</v>
      </c>
      <c r="T162" s="311" t="s">
        <v>989</v>
      </c>
      <c r="W162" s="12" t="s">
        <v>289</v>
      </c>
      <c r="Y162" s="12" t="s">
        <v>1</v>
      </c>
    </row>
    <row r="163" spans="1:26" x14ac:dyDescent="0.3">
      <c r="A163" s="381">
        <v>18.100000000000001</v>
      </c>
      <c r="B163" s="378" t="s">
        <v>217</v>
      </c>
      <c r="C163" s="383" t="s">
        <v>475</v>
      </c>
      <c r="D163" s="381" t="s">
        <v>219</v>
      </c>
      <c r="E163" s="380" t="s">
        <v>287</v>
      </c>
      <c r="F163" s="381" t="s">
        <v>45</v>
      </c>
      <c r="G163" s="168" t="s">
        <v>10</v>
      </c>
      <c r="H163" s="381" t="s">
        <v>11</v>
      </c>
      <c r="I163" s="311" t="str">
        <f>VLOOKUP(C163,'Guide (Bursa)'!$C$1:$K$214,8,FALSE)</f>
        <v>Participants Supervision</v>
      </c>
      <c r="J163" s="168" t="str">
        <f>VLOOKUP(C163,'Guide (Bursa)'!$C$1:$K$214,9,FALSE)</f>
        <v>Arjunaidi Kailan / Eddie Yeoh/ Lydia Low Jia Wen</v>
      </c>
      <c r="K163" s="168"/>
      <c r="L163" s="395" t="s">
        <v>475</v>
      </c>
      <c r="M163" s="168"/>
      <c r="N163" s="168"/>
      <c r="O163" s="168"/>
      <c r="P163" s="447"/>
      <c r="Q163" s="311" t="s">
        <v>989</v>
      </c>
      <c r="T163" s="311" t="s">
        <v>989</v>
      </c>
      <c r="W163" s="12" t="s">
        <v>289</v>
      </c>
      <c r="Y163" s="12" t="s">
        <v>1</v>
      </c>
    </row>
    <row r="164" spans="1:26" x14ac:dyDescent="0.3">
      <c r="A164" s="381">
        <v>18.100000000000001</v>
      </c>
      <c r="B164" s="378" t="s">
        <v>217</v>
      </c>
      <c r="C164" s="383" t="s">
        <v>476</v>
      </c>
      <c r="D164" s="381" t="s">
        <v>220</v>
      </c>
      <c r="E164" s="380" t="s">
        <v>287</v>
      </c>
      <c r="F164" s="381" t="s">
        <v>45</v>
      </c>
      <c r="G164" s="168" t="s">
        <v>10</v>
      </c>
      <c r="H164" s="381" t="s">
        <v>11</v>
      </c>
      <c r="I164" s="311" t="str">
        <f>VLOOKUP(C164,'Guide (Bursa)'!$C$1:$K$214,8,FALSE)</f>
        <v>Participants Supervision</v>
      </c>
      <c r="J164" s="168" t="str">
        <f>VLOOKUP(C164,'Guide (Bursa)'!$C$1:$K$214,9,FALSE)</f>
        <v>Arjunaidi Kailan / Eddie Yeoh/ Lydia Low Jia Wen</v>
      </c>
      <c r="K164" s="168"/>
      <c r="L164" s="395" t="s">
        <v>476</v>
      </c>
      <c r="M164" s="168"/>
      <c r="N164" s="168"/>
      <c r="O164" s="168"/>
      <c r="P164" s="447"/>
      <c r="Q164" s="12" t="s">
        <v>759</v>
      </c>
      <c r="T164" s="311" t="s">
        <v>989</v>
      </c>
      <c r="W164" s="12" t="s">
        <v>289</v>
      </c>
      <c r="Y164" s="12" t="s">
        <v>1</v>
      </c>
    </row>
    <row r="165" spans="1:26" x14ac:dyDescent="0.3">
      <c r="A165" s="381">
        <v>18.100000000000001</v>
      </c>
      <c r="B165" s="378" t="s">
        <v>217</v>
      </c>
      <c r="C165" s="383" t="s">
        <v>477</v>
      </c>
      <c r="D165" s="381" t="s">
        <v>221</v>
      </c>
      <c r="E165" s="380" t="s">
        <v>287</v>
      </c>
      <c r="F165" s="381" t="s">
        <v>45</v>
      </c>
      <c r="G165" s="168" t="s">
        <v>10</v>
      </c>
      <c r="H165" s="381" t="s">
        <v>11</v>
      </c>
      <c r="I165" s="311" t="str">
        <f>VLOOKUP(C165,'Guide (Bursa)'!$C$1:$K$214,8,FALSE)</f>
        <v>Participants Supervision</v>
      </c>
      <c r="J165" s="168" t="str">
        <f>VLOOKUP(C165,'Guide (Bursa)'!$C$1:$K$214,9,FALSE)</f>
        <v>Arjunaidi Kailan / Eddie Yeoh/ Lydia Low Jia Wen</v>
      </c>
      <c r="K165" s="168"/>
      <c r="L165" s="395" t="s">
        <v>477</v>
      </c>
      <c r="M165" s="168"/>
      <c r="N165" s="168"/>
      <c r="O165" s="168"/>
      <c r="P165" s="447"/>
      <c r="Q165" s="12" t="s">
        <v>759</v>
      </c>
      <c r="T165" s="311" t="s">
        <v>989</v>
      </c>
      <c r="W165" s="12" t="s">
        <v>289</v>
      </c>
      <c r="Y165" s="12" t="s">
        <v>1</v>
      </c>
    </row>
    <row r="166" spans="1:26" x14ac:dyDescent="0.3">
      <c r="A166" s="381">
        <v>18.100000000000001</v>
      </c>
      <c r="B166" s="378" t="s">
        <v>217</v>
      </c>
      <c r="C166" s="383" t="s">
        <v>478</v>
      </c>
      <c r="D166" s="381" t="s">
        <v>222</v>
      </c>
      <c r="E166" s="380" t="s">
        <v>287</v>
      </c>
      <c r="F166" s="381" t="s">
        <v>45</v>
      </c>
      <c r="G166" s="168" t="s">
        <v>10</v>
      </c>
      <c r="H166" s="381" t="s">
        <v>11</v>
      </c>
      <c r="I166" s="311" t="str">
        <f>VLOOKUP(C166,'Guide (Bursa)'!$C$1:$K$214,8,FALSE)</f>
        <v>Participants Supervision</v>
      </c>
      <c r="J166" s="168" t="str">
        <f>VLOOKUP(C166,'Guide (Bursa)'!$C$1:$K$214,9,FALSE)</f>
        <v>Arjunaidi Kailan / Eddie Yeoh/ Lydia Low Jia Wen</v>
      </c>
      <c r="K166" s="168"/>
      <c r="L166" s="395" t="s">
        <v>478</v>
      </c>
      <c r="M166" s="168"/>
      <c r="N166" s="168"/>
      <c r="O166" s="168"/>
      <c r="P166" s="447"/>
      <c r="Q166" s="12" t="s">
        <v>759</v>
      </c>
      <c r="T166" s="311" t="s">
        <v>989</v>
      </c>
      <c r="W166" s="12" t="s">
        <v>289</v>
      </c>
      <c r="Y166" s="12" t="s">
        <v>1</v>
      </c>
    </row>
    <row r="167" spans="1:26" x14ac:dyDescent="0.3">
      <c r="A167" s="381">
        <v>18.100000000000001</v>
      </c>
      <c r="B167" s="378" t="s">
        <v>217</v>
      </c>
      <c r="C167" s="383" t="s">
        <v>479</v>
      </c>
      <c r="D167" s="381" t="s">
        <v>223</v>
      </c>
      <c r="E167" s="380" t="s">
        <v>287</v>
      </c>
      <c r="F167" s="381" t="s">
        <v>45</v>
      </c>
      <c r="G167" s="168" t="s">
        <v>10</v>
      </c>
      <c r="H167" s="381" t="s">
        <v>11</v>
      </c>
      <c r="I167" s="311" t="str">
        <f>VLOOKUP(C167,'Guide (Bursa)'!$C$1:$K$214,8,FALSE)</f>
        <v>Participants Supervision</v>
      </c>
      <c r="J167" s="168" t="str">
        <f>VLOOKUP(C167,'Guide (Bursa)'!$C$1:$K$214,9,FALSE)</f>
        <v>Arjunaidi Kailan / Eddie Yeoh/ Lydia Low Jia Wen</v>
      </c>
      <c r="K167" s="168"/>
      <c r="L167" s="395" t="s">
        <v>479</v>
      </c>
      <c r="M167" s="168"/>
      <c r="N167" s="168"/>
      <c r="O167" s="168"/>
      <c r="P167" s="447"/>
      <c r="Q167" s="12" t="s">
        <v>759</v>
      </c>
      <c r="T167" s="311" t="s">
        <v>989</v>
      </c>
      <c r="W167" s="12" t="s">
        <v>289</v>
      </c>
      <c r="Y167" s="12" t="s">
        <v>1</v>
      </c>
    </row>
    <row r="168" spans="1:26" x14ac:dyDescent="0.3">
      <c r="A168" s="381">
        <v>18.100000000000001</v>
      </c>
      <c r="B168" s="378" t="s">
        <v>217</v>
      </c>
      <c r="C168" s="383" t="s">
        <v>480</v>
      </c>
      <c r="D168" s="381" t="s">
        <v>224</v>
      </c>
      <c r="E168" s="380" t="s">
        <v>287</v>
      </c>
      <c r="F168" s="381" t="s">
        <v>45</v>
      </c>
      <c r="G168" s="168" t="s">
        <v>10</v>
      </c>
      <c r="H168" s="381" t="s">
        <v>11</v>
      </c>
      <c r="I168" s="311" t="str">
        <f>VLOOKUP(C168,'Guide (Bursa)'!$C$1:$K$214,8,FALSE)</f>
        <v>Participants Supervision</v>
      </c>
      <c r="J168" s="168" t="str">
        <f>VLOOKUP(C168,'Guide (Bursa)'!$C$1:$K$214,9,FALSE)</f>
        <v>Arjunaidi Kailan / Eddie Yeoh/ Lydia Low Jia Wen</v>
      </c>
      <c r="K168" s="168"/>
      <c r="L168" s="395" t="s">
        <v>480</v>
      </c>
      <c r="M168" s="168"/>
      <c r="N168" s="168"/>
      <c r="O168" s="168"/>
      <c r="P168" s="447"/>
      <c r="Q168" s="12" t="s">
        <v>759</v>
      </c>
      <c r="T168" s="311" t="s">
        <v>989</v>
      </c>
      <c r="W168" s="12" t="s">
        <v>289</v>
      </c>
      <c r="Y168" s="12" t="s">
        <v>1</v>
      </c>
    </row>
    <row r="169" spans="1:26" x14ac:dyDescent="0.3">
      <c r="A169" s="381">
        <v>18.100000000000001</v>
      </c>
      <c r="B169" s="378" t="s">
        <v>217</v>
      </c>
      <c r="C169" s="383" t="s">
        <v>481</v>
      </c>
      <c r="D169" s="381" t="s">
        <v>225</v>
      </c>
      <c r="E169" s="380" t="s">
        <v>287</v>
      </c>
      <c r="F169" s="381" t="s">
        <v>45</v>
      </c>
      <c r="G169" s="168" t="s">
        <v>10</v>
      </c>
      <c r="H169" s="381" t="s">
        <v>11</v>
      </c>
      <c r="I169" s="311" t="str">
        <f>VLOOKUP(C169,'Guide (Bursa)'!$C$1:$K$214,8,FALSE)</f>
        <v>Participants Supervision</v>
      </c>
      <c r="J169" s="168" t="str">
        <f>VLOOKUP(C169,'Guide (Bursa)'!$C$1:$K$214,9,FALSE)</f>
        <v>Arjunaidi Kailan / Eddie Yeoh/ Lydia Low Jia Wen</v>
      </c>
      <c r="K169" s="168"/>
      <c r="L169" s="395" t="s">
        <v>481</v>
      </c>
      <c r="M169" s="168"/>
      <c r="N169" s="168"/>
      <c r="O169" s="168"/>
      <c r="P169" s="447"/>
      <c r="Q169" s="12" t="s">
        <v>759</v>
      </c>
      <c r="T169" s="311" t="s">
        <v>989</v>
      </c>
      <c r="W169" s="12" t="s">
        <v>289</v>
      </c>
      <c r="Y169" s="12" t="s">
        <v>1</v>
      </c>
    </row>
    <row r="170" spans="1:26" x14ac:dyDescent="0.3">
      <c r="A170" s="381">
        <v>18.100000000000001</v>
      </c>
      <c r="B170" s="378" t="s">
        <v>217</v>
      </c>
      <c r="C170" s="383" t="s">
        <v>482</v>
      </c>
      <c r="D170" s="381" t="s">
        <v>226</v>
      </c>
      <c r="E170" s="380" t="s">
        <v>287</v>
      </c>
      <c r="F170" s="381" t="s">
        <v>45</v>
      </c>
      <c r="G170" s="168" t="s">
        <v>10</v>
      </c>
      <c r="H170" s="381" t="s">
        <v>11</v>
      </c>
      <c r="I170" s="311" t="str">
        <f>VLOOKUP(C170,'Guide (Bursa)'!$C$1:$K$214,8,FALSE)</f>
        <v>Participants Supervision</v>
      </c>
      <c r="J170" s="168" t="str">
        <f>VLOOKUP(C170,'Guide (Bursa)'!$C$1:$K$214,9,FALSE)</f>
        <v>Arjunaidi Kailan / Eddie Yeoh/ Lydia Low Jia Wen</v>
      </c>
      <c r="K170" s="168"/>
      <c r="L170" s="395" t="s">
        <v>482</v>
      </c>
      <c r="M170" s="168"/>
      <c r="N170" s="168"/>
      <c r="O170" s="168"/>
      <c r="P170" s="447"/>
      <c r="Q170" s="12" t="s">
        <v>759</v>
      </c>
      <c r="T170" s="311" t="s">
        <v>989</v>
      </c>
      <c r="W170" s="12" t="s">
        <v>289</v>
      </c>
      <c r="Y170" s="12" t="s">
        <v>1</v>
      </c>
    </row>
    <row r="171" spans="1:26" ht="36" x14ac:dyDescent="0.3">
      <c r="A171" s="381">
        <v>18.2</v>
      </c>
      <c r="B171" s="378" t="s">
        <v>227</v>
      </c>
      <c r="C171" s="383" t="s">
        <v>548</v>
      </c>
      <c r="D171" s="381" t="s">
        <v>228</v>
      </c>
      <c r="E171" s="381" t="s">
        <v>229</v>
      </c>
      <c r="F171" s="381" t="s">
        <v>64</v>
      </c>
      <c r="G171" s="168" t="s">
        <v>647</v>
      </c>
      <c r="H171" s="381" t="s">
        <v>68</v>
      </c>
      <c r="I171" s="340" t="str">
        <f>VLOOKUP(C171,'Guide (Bursa)'!$C$1:$K$214,8,FALSE)</f>
        <v>Surveillance</v>
      </c>
      <c r="J171" s="168" t="str">
        <f>VLOOKUP(C171,'Guide (Bursa)'!$C$1:$K$214,9,FALSE)</f>
        <v>Tan Poh Lin (BMDC)</v>
      </c>
      <c r="K171" s="381" t="s">
        <v>1004</v>
      </c>
      <c r="L171" s="396" t="s">
        <v>826</v>
      </c>
      <c r="M171" s="396" t="s">
        <v>827</v>
      </c>
      <c r="N171" s="168"/>
      <c r="O171" s="168"/>
      <c r="P171" s="447"/>
      <c r="R171" s="340" t="s">
        <v>777</v>
      </c>
      <c r="S171" s="446"/>
      <c r="U171" s="340" t="s">
        <v>777</v>
      </c>
      <c r="V171" s="446"/>
      <c r="X171" s="12" t="s">
        <v>289</v>
      </c>
      <c r="Z171" s="12" t="s">
        <v>1</v>
      </c>
    </row>
    <row r="172" spans="1:26" ht="24" x14ac:dyDescent="0.3">
      <c r="A172" s="381">
        <v>18.2</v>
      </c>
      <c r="B172" s="378" t="s">
        <v>227</v>
      </c>
      <c r="C172" s="383" t="s">
        <v>549</v>
      </c>
      <c r="D172" s="381" t="s">
        <v>230</v>
      </c>
      <c r="E172" s="381" t="s">
        <v>229</v>
      </c>
      <c r="F172" s="381" t="s">
        <v>64</v>
      </c>
      <c r="G172" s="168" t="s">
        <v>647</v>
      </c>
      <c r="H172" s="381" t="s">
        <v>68</v>
      </c>
      <c r="I172" s="312" t="s">
        <v>759</v>
      </c>
      <c r="J172" s="168" t="str">
        <f>VLOOKUP(C172,'Guide (Bursa)'!$C$1:$K$214,9,FALSE)</f>
        <v>Chee Voon Wuah (BMSC) /Mohamed Hanein (BMDC)/Ong Pek Nee</v>
      </c>
      <c r="K172" s="381" t="s">
        <v>1001</v>
      </c>
      <c r="L172" s="390" t="s">
        <v>828</v>
      </c>
      <c r="M172" s="390" t="s">
        <v>829</v>
      </c>
      <c r="N172" s="168"/>
      <c r="O172" s="168"/>
      <c r="P172" s="447"/>
      <c r="R172" s="12" t="s">
        <v>759</v>
      </c>
      <c r="U172" s="12" t="s">
        <v>759</v>
      </c>
      <c r="X172" s="12" t="s">
        <v>289</v>
      </c>
      <c r="Z172" s="12" t="s">
        <v>1</v>
      </c>
    </row>
    <row r="173" spans="1:26" ht="24" x14ac:dyDescent="0.3">
      <c r="A173" s="381">
        <v>18.2</v>
      </c>
      <c r="B173" s="378" t="s">
        <v>227</v>
      </c>
      <c r="C173" s="383" t="s">
        <v>550</v>
      </c>
      <c r="D173" s="381" t="s">
        <v>231</v>
      </c>
      <c r="E173" s="381" t="s">
        <v>229</v>
      </c>
      <c r="F173" s="381" t="s">
        <v>64</v>
      </c>
      <c r="G173" s="168" t="s">
        <v>647</v>
      </c>
      <c r="H173" s="381" t="s">
        <v>68</v>
      </c>
      <c r="I173" s="312" t="s">
        <v>759</v>
      </c>
      <c r="J173" s="168" t="str">
        <f>VLOOKUP(C173,'Guide (Bursa)'!$C$1:$K$214,9,FALSE)</f>
        <v>Chee Voon Wuah (BMSC) /Mohamed Hanein (BMDC)/Ong Pek Nee</v>
      </c>
      <c r="K173" s="381" t="s">
        <v>1001</v>
      </c>
      <c r="L173" s="390" t="s">
        <v>830</v>
      </c>
      <c r="M173" s="390" t="s">
        <v>831</v>
      </c>
      <c r="N173" s="168"/>
      <c r="O173" s="168"/>
      <c r="P173" s="447"/>
      <c r="R173" s="12" t="s">
        <v>759</v>
      </c>
      <c r="U173" s="12" t="s">
        <v>759</v>
      </c>
      <c r="X173" s="12" t="s">
        <v>289</v>
      </c>
      <c r="Z173" s="12" t="s">
        <v>1</v>
      </c>
    </row>
    <row r="174" spans="1:26" ht="36" x14ac:dyDescent="0.3">
      <c r="A174" s="381">
        <v>18.3</v>
      </c>
      <c r="B174" s="378" t="s">
        <v>232</v>
      </c>
      <c r="C174" s="383" t="s">
        <v>551</v>
      </c>
      <c r="D174" s="381" t="s">
        <v>233</v>
      </c>
      <c r="E174" s="381" t="s">
        <v>229</v>
      </c>
      <c r="F174" s="381" t="s">
        <v>64</v>
      </c>
      <c r="G174" s="168" t="s">
        <v>647</v>
      </c>
      <c r="H174" s="381" t="s">
        <v>68</v>
      </c>
      <c r="I174" s="312" t="str">
        <f>VLOOKUP(C174,'Guide (Bursa)'!$C$1:$K$214,8,FALSE)</f>
        <v>CSO</v>
      </c>
      <c r="J174" s="168" t="str">
        <f>VLOOKUP(C174,'Guide (Bursa)'!$C$1:$K$214,9,FALSE)</f>
        <v>Chee Voon Wuah (BMSC) /Mohamed Hanein (BMDC)/Ong Pek Nee</v>
      </c>
      <c r="K174" s="381" t="s">
        <v>1004</v>
      </c>
      <c r="L174" s="388" t="s">
        <v>832</v>
      </c>
      <c r="M174" s="388" t="s">
        <v>833</v>
      </c>
      <c r="N174" s="168"/>
      <c r="O174" s="168"/>
      <c r="P174" s="447"/>
      <c r="R174" s="338" t="s">
        <v>719</v>
      </c>
      <c r="S174" s="446"/>
      <c r="U174" s="450" t="s">
        <v>1035</v>
      </c>
      <c r="V174" s="446"/>
      <c r="X174" s="12" t="s">
        <v>289</v>
      </c>
      <c r="Z174" s="12" t="s">
        <v>1</v>
      </c>
    </row>
    <row r="175" spans="1:26" ht="36" x14ac:dyDescent="0.3">
      <c r="A175" s="381">
        <v>18.3</v>
      </c>
      <c r="B175" s="378" t="s">
        <v>232</v>
      </c>
      <c r="C175" s="383" t="s">
        <v>552</v>
      </c>
      <c r="D175" s="381" t="s">
        <v>234</v>
      </c>
      <c r="E175" s="381" t="s">
        <v>229</v>
      </c>
      <c r="F175" s="381" t="s">
        <v>64</v>
      </c>
      <c r="G175" s="168" t="s">
        <v>647</v>
      </c>
      <c r="H175" s="381" t="s">
        <v>68</v>
      </c>
      <c r="I175" s="312" t="s">
        <v>759</v>
      </c>
      <c r="J175" s="168" t="str">
        <f>VLOOKUP(C175,'Guide (Bursa)'!$C$1:$K$214,9,FALSE)</f>
        <v>Chee Voon Wuah (BMSC) /Mohamed Hanein (BMDC)/Ong Pek Nee</v>
      </c>
      <c r="K175" s="381" t="s">
        <v>1001</v>
      </c>
      <c r="L175" s="390" t="s">
        <v>834</v>
      </c>
      <c r="M175" s="390" t="s">
        <v>835</v>
      </c>
      <c r="N175" s="168"/>
      <c r="O175" s="168"/>
      <c r="P175" s="447"/>
      <c r="R175" s="12" t="s">
        <v>759</v>
      </c>
      <c r="U175" s="12" t="s">
        <v>759</v>
      </c>
      <c r="X175" s="12" t="s">
        <v>289</v>
      </c>
      <c r="Z175" s="12" t="s">
        <v>1</v>
      </c>
    </row>
    <row r="176" spans="1:26" ht="24" x14ac:dyDescent="0.3">
      <c r="A176" s="381">
        <v>18.3</v>
      </c>
      <c r="B176" s="378" t="s">
        <v>232</v>
      </c>
      <c r="C176" s="383" t="s">
        <v>553</v>
      </c>
      <c r="D176" s="381" t="s">
        <v>235</v>
      </c>
      <c r="E176" s="381" t="s">
        <v>229</v>
      </c>
      <c r="F176" s="381" t="s">
        <v>64</v>
      </c>
      <c r="G176" s="168" t="s">
        <v>647</v>
      </c>
      <c r="H176" s="381" t="s">
        <v>68</v>
      </c>
      <c r="I176" s="338" t="s">
        <v>759</v>
      </c>
      <c r="J176" s="168" t="str">
        <f>VLOOKUP(C176,'Guide (Bursa)'!$C$1:$K$214,9,FALSE)</f>
        <v>Nur Asiah Tuan Yaacob (BMSC) / Kelvin Wah Kah-Jian (BMDC)/Tee Kai Hong</v>
      </c>
      <c r="K176" s="381" t="s">
        <v>1002</v>
      </c>
      <c r="L176" s="390" t="s">
        <v>836</v>
      </c>
      <c r="M176" s="390" t="s">
        <v>837</v>
      </c>
      <c r="N176" s="168"/>
      <c r="O176" s="168"/>
      <c r="P176" s="447"/>
      <c r="R176" s="12" t="s">
        <v>759</v>
      </c>
      <c r="U176" s="12" t="s">
        <v>759</v>
      </c>
      <c r="X176" s="12" t="s">
        <v>289</v>
      </c>
      <c r="Z176" s="12" t="s">
        <v>1</v>
      </c>
    </row>
    <row r="177" spans="1:26" ht="60" x14ac:dyDescent="0.3">
      <c r="A177" s="381">
        <v>18.399999999999999</v>
      </c>
      <c r="B177" s="378" t="s">
        <v>236</v>
      </c>
      <c r="C177" s="383" t="s">
        <v>483</v>
      </c>
      <c r="D177" s="381" t="s">
        <v>237</v>
      </c>
      <c r="E177" s="380" t="s">
        <v>287</v>
      </c>
      <c r="F177" s="381" t="s">
        <v>64</v>
      </c>
      <c r="G177" s="168" t="s">
        <v>10</v>
      </c>
      <c r="H177" s="381" t="s">
        <v>11</v>
      </c>
      <c r="I177" s="338" t="str">
        <f>VLOOKUP(C177,'Guide (Bursa)'!$C$1:$K$214,8,FALSE)</f>
        <v>FRM</v>
      </c>
      <c r="J177" s="168" t="str">
        <f>VLOOKUP(C177,'Guide (Bursa)'!$C$1:$K$214,9,FALSE)</f>
        <v>Nur Asiah Tuan Yaacob (BMSC) / Kelvin Wah Kah-Jian (BMDC)/Tee Kai Hong</v>
      </c>
      <c r="K177" s="381" t="s">
        <v>1003</v>
      </c>
      <c r="L177" s="382" t="s">
        <v>838</v>
      </c>
      <c r="M177" s="382" t="s">
        <v>839</v>
      </c>
      <c r="N177" s="168"/>
      <c r="O177" s="168"/>
      <c r="P177" s="168"/>
      <c r="Q177" s="338" t="s">
        <v>719</v>
      </c>
      <c r="T177" s="338" t="s">
        <v>719</v>
      </c>
      <c r="W177" s="12" t="s">
        <v>289</v>
      </c>
      <c r="Y177" s="12" t="s">
        <v>1</v>
      </c>
    </row>
    <row r="178" spans="1:26" ht="24" x14ac:dyDescent="0.3">
      <c r="A178" s="381">
        <v>18.399999999999999</v>
      </c>
      <c r="B178" s="378" t="s">
        <v>236</v>
      </c>
      <c r="C178" s="383" t="s">
        <v>484</v>
      </c>
      <c r="D178" s="381" t="s">
        <v>238</v>
      </c>
      <c r="E178" s="380" t="s">
        <v>287</v>
      </c>
      <c r="F178" s="381" t="s">
        <v>64</v>
      </c>
      <c r="G178" s="168" t="s">
        <v>10</v>
      </c>
      <c r="H178" s="381" t="s">
        <v>11</v>
      </c>
      <c r="I178" s="338" t="s">
        <v>759</v>
      </c>
      <c r="J178" s="168" t="str">
        <f>VLOOKUP(C178,'Guide (Bursa)'!$C$1:$K$214,9,FALSE)</f>
        <v>Nur Asiah Tuan Yaacob (BMSC) / Kelvin Wah Kah-Jian (BMDC)/Tee Kai Hong</v>
      </c>
      <c r="K178" s="381" t="s">
        <v>1002</v>
      </c>
      <c r="L178" s="397" t="s">
        <v>869</v>
      </c>
      <c r="M178" s="397" t="s">
        <v>864</v>
      </c>
      <c r="N178" s="168"/>
      <c r="O178" s="168"/>
      <c r="P178" s="447"/>
      <c r="Q178" s="12" t="s">
        <v>759</v>
      </c>
      <c r="T178" s="12" t="s">
        <v>759</v>
      </c>
      <c r="W178" s="12" t="s">
        <v>289</v>
      </c>
      <c r="Y178" s="12" t="s">
        <v>1</v>
      </c>
    </row>
    <row r="179" spans="1:26" ht="24" x14ac:dyDescent="0.3">
      <c r="A179" s="381">
        <v>18.399999999999999</v>
      </c>
      <c r="B179" s="378" t="s">
        <v>236</v>
      </c>
      <c r="C179" s="383" t="s">
        <v>485</v>
      </c>
      <c r="D179" s="381" t="s">
        <v>239</v>
      </c>
      <c r="E179" s="380" t="s">
        <v>287</v>
      </c>
      <c r="F179" s="381" t="s">
        <v>64</v>
      </c>
      <c r="G179" s="168" t="s">
        <v>10</v>
      </c>
      <c r="H179" s="381" t="s">
        <v>11</v>
      </c>
      <c r="I179" s="338" t="s">
        <v>759</v>
      </c>
      <c r="J179" s="168" t="str">
        <f>VLOOKUP(C179,'Guide (Bursa)'!$C$1:$K$214,9,FALSE)</f>
        <v>Nur Asiah Tuan Yaacob (BMSC) / Kelvin Wah Kah-Jian (BMDC)/Tee Kai Hong</v>
      </c>
      <c r="K179" s="381" t="s">
        <v>1002</v>
      </c>
      <c r="L179" s="397" t="s">
        <v>870</v>
      </c>
      <c r="M179" s="397" t="s">
        <v>866</v>
      </c>
      <c r="N179" s="168"/>
      <c r="O179" s="168"/>
      <c r="P179" s="447"/>
      <c r="Q179" s="12" t="s">
        <v>759</v>
      </c>
      <c r="T179" s="12" t="s">
        <v>759</v>
      </c>
      <c r="W179" s="12" t="s">
        <v>289</v>
      </c>
      <c r="Y179" s="12" t="s">
        <v>1</v>
      </c>
    </row>
    <row r="180" spans="1:26" ht="24" x14ac:dyDescent="0.3">
      <c r="A180" s="381">
        <v>19.100000000000001</v>
      </c>
      <c r="B180" s="378" t="s">
        <v>240</v>
      </c>
      <c r="C180" s="383" t="s">
        <v>486</v>
      </c>
      <c r="D180" s="380" t="s">
        <v>241</v>
      </c>
      <c r="E180" s="380" t="s">
        <v>287</v>
      </c>
      <c r="F180" s="381" t="s">
        <v>45</v>
      </c>
      <c r="G180" s="168" t="s">
        <v>10</v>
      </c>
      <c r="H180" s="381" t="s">
        <v>11</v>
      </c>
      <c r="I180" s="168" t="str">
        <f>VLOOKUP(C180,'Guide (Bursa)'!$C$1:$K$214,8,FALSE)</f>
        <v>Not Applicable</v>
      </c>
      <c r="J180" s="168"/>
      <c r="K180" s="168"/>
      <c r="L180" s="390" t="s">
        <v>486</v>
      </c>
      <c r="M180" s="168"/>
      <c r="N180" s="168"/>
      <c r="O180" s="168"/>
      <c r="P180" s="447"/>
      <c r="Q180" s="12" t="s">
        <v>759</v>
      </c>
      <c r="T180" s="12" t="s">
        <v>759</v>
      </c>
      <c r="W180" s="12" t="s">
        <v>289</v>
      </c>
      <c r="Y180" s="12" t="s">
        <v>1</v>
      </c>
    </row>
    <row r="181" spans="1:26" ht="24" x14ac:dyDescent="0.3">
      <c r="A181" s="381">
        <v>19.100000000000001</v>
      </c>
      <c r="B181" s="378" t="s">
        <v>240</v>
      </c>
      <c r="C181" s="383" t="s">
        <v>487</v>
      </c>
      <c r="D181" s="380" t="s">
        <v>242</v>
      </c>
      <c r="E181" s="380" t="s">
        <v>287</v>
      </c>
      <c r="F181" s="381" t="s">
        <v>45</v>
      </c>
      <c r="G181" s="168" t="s">
        <v>10</v>
      </c>
      <c r="H181" s="381" t="s">
        <v>11</v>
      </c>
      <c r="I181" s="338" t="s">
        <v>759</v>
      </c>
      <c r="J181" s="168" t="str">
        <f>VLOOKUP(C181,'Guide (Bursa)'!$C$1:$K$214,9,FALSE)</f>
        <v>Nur Asiah Tuan Yaacob (BMSC) / Kelvin Wah Kah-Jian (BMDC)/Tee Kai Hong</v>
      </c>
      <c r="K181" s="168"/>
      <c r="L181" s="390" t="s">
        <v>487</v>
      </c>
      <c r="M181" s="168"/>
      <c r="N181" s="168"/>
      <c r="O181" s="168"/>
      <c r="P181" s="447"/>
      <c r="Q181" s="12" t="s">
        <v>759</v>
      </c>
      <c r="T181" s="12" t="s">
        <v>759</v>
      </c>
      <c r="W181" s="12" t="s">
        <v>289</v>
      </c>
      <c r="Y181" s="12" t="s">
        <v>1</v>
      </c>
    </row>
    <row r="182" spans="1:26" ht="24" x14ac:dyDescent="0.3">
      <c r="A182" s="381">
        <v>19.100000000000001</v>
      </c>
      <c r="B182" s="378" t="s">
        <v>240</v>
      </c>
      <c r="C182" s="383" t="s">
        <v>488</v>
      </c>
      <c r="D182" s="380" t="s">
        <v>243</v>
      </c>
      <c r="E182" s="380" t="s">
        <v>287</v>
      </c>
      <c r="F182" s="381" t="s">
        <v>64</v>
      </c>
      <c r="G182" s="168" t="s">
        <v>10</v>
      </c>
      <c r="H182" s="381" t="s">
        <v>68</v>
      </c>
      <c r="I182" s="338" t="s">
        <v>759</v>
      </c>
      <c r="J182" s="168" t="str">
        <f>VLOOKUP(C182,'Guide (Bursa)'!$C$1:$K$214,9,FALSE)</f>
        <v>Nur Asiah Tuan Yaacob (BMSC) / Kelvin Wah Kah-Jian (BMDC)/Tee Kai Hong</v>
      </c>
      <c r="K182" s="168"/>
      <c r="L182" s="390" t="s">
        <v>488</v>
      </c>
      <c r="M182" s="168"/>
      <c r="N182" s="168"/>
      <c r="O182" s="168"/>
      <c r="P182" s="447"/>
      <c r="Q182" s="12" t="s">
        <v>759</v>
      </c>
      <c r="T182" s="12" t="s">
        <v>759</v>
      </c>
      <c r="W182" s="12" t="s">
        <v>289</v>
      </c>
      <c r="Y182" s="12" t="s">
        <v>1</v>
      </c>
    </row>
    <row r="183" spans="1:26" ht="24" x14ac:dyDescent="0.3">
      <c r="A183" s="381">
        <v>19.100000000000001</v>
      </c>
      <c r="B183" s="378" t="s">
        <v>240</v>
      </c>
      <c r="C183" s="383" t="s">
        <v>489</v>
      </c>
      <c r="D183" s="380" t="s">
        <v>244</v>
      </c>
      <c r="E183" s="380" t="s">
        <v>156</v>
      </c>
      <c r="F183" s="381" t="s">
        <v>64</v>
      </c>
      <c r="G183" s="168" t="s">
        <v>10</v>
      </c>
      <c r="H183" s="381" t="s">
        <v>68</v>
      </c>
      <c r="I183" s="168" t="str">
        <f>VLOOKUP(C183,'Guide (Bursa)'!$C$1:$K$214,8,FALSE)</f>
        <v>Not Applicable</v>
      </c>
      <c r="J183" s="168"/>
      <c r="K183" s="168"/>
      <c r="L183" s="390" t="s">
        <v>489</v>
      </c>
      <c r="M183" s="168"/>
      <c r="N183" s="168"/>
      <c r="O183" s="168"/>
      <c r="P183" s="447"/>
      <c r="Q183" s="12" t="s">
        <v>759</v>
      </c>
      <c r="T183" s="12" t="s">
        <v>759</v>
      </c>
      <c r="W183" s="12" t="s">
        <v>289</v>
      </c>
      <c r="Y183" s="12" t="s">
        <v>1</v>
      </c>
    </row>
    <row r="184" spans="1:26" ht="24" x14ac:dyDescent="0.3">
      <c r="A184" s="381">
        <v>19.100000000000001</v>
      </c>
      <c r="B184" s="378" t="s">
        <v>240</v>
      </c>
      <c r="C184" s="383" t="s">
        <v>490</v>
      </c>
      <c r="D184" s="380" t="s">
        <v>245</v>
      </c>
      <c r="E184" s="380" t="s">
        <v>287</v>
      </c>
      <c r="F184" s="381" t="s">
        <v>64</v>
      </c>
      <c r="G184" s="168" t="s">
        <v>10</v>
      </c>
      <c r="H184" s="381" t="s">
        <v>68</v>
      </c>
      <c r="I184" s="168" t="str">
        <f>VLOOKUP(C184,'Guide (Bursa)'!$C$1:$K$214,8,FALSE)</f>
        <v>Not Applicable</v>
      </c>
      <c r="J184" s="168"/>
      <c r="K184" s="168"/>
      <c r="L184" s="390" t="s">
        <v>490</v>
      </c>
      <c r="M184" s="168"/>
      <c r="N184" s="168"/>
      <c r="O184" s="168"/>
      <c r="P184" s="447"/>
      <c r="Q184" s="12" t="s">
        <v>759</v>
      </c>
      <c r="T184" s="12" t="s">
        <v>759</v>
      </c>
      <c r="W184" s="12" t="s">
        <v>289</v>
      </c>
      <c r="Y184" s="12" t="s">
        <v>1</v>
      </c>
    </row>
    <row r="185" spans="1:26" ht="24" x14ac:dyDescent="0.3">
      <c r="A185" s="381">
        <v>19.100000000000001</v>
      </c>
      <c r="B185" s="378" t="s">
        <v>240</v>
      </c>
      <c r="C185" s="383" t="s">
        <v>491</v>
      </c>
      <c r="D185" s="380" t="s">
        <v>246</v>
      </c>
      <c r="E185" s="380" t="s">
        <v>156</v>
      </c>
      <c r="F185" s="381" t="s">
        <v>64</v>
      </c>
      <c r="G185" s="168" t="s">
        <v>10</v>
      </c>
      <c r="H185" s="381" t="s">
        <v>68</v>
      </c>
      <c r="I185" s="168" t="str">
        <f>VLOOKUP(C185,'Guide (Bursa)'!$C$1:$K$214,8,FALSE)</f>
        <v>Not Applicable</v>
      </c>
      <c r="J185" s="168"/>
      <c r="K185" s="168"/>
      <c r="L185" s="390" t="s">
        <v>491</v>
      </c>
      <c r="M185" s="168"/>
      <c r="N185" s="168"/>
      <c r="O185" s="168"/>
      <c r="P185" s="447"/>
      <c r="Q185" s="12" t="s">
        <v>759</v>
      </c>
      <c r="T185" s="12" t="s">
        <v>759</v>
      </c>
      <c r="W185" s="12" t="s">
        <v>289</v>
      </c>
      <c r="Y185" s="12" t="s">
        <v>1</v>
      </c>
    </row>
    <row r="186" spans="1:26" ht="24" x14ac:dyDescent="0.3">
      <c r="A186" s="381">
        <v>20.100000000000001</v>
      </c>
      <c r="B186" s="378" t="s">
        <v>247</v>
      </c>
      <c r="C186" s="383" t="s">
        <v>554</v>
      </c>
      <c r="D186" s="380" t="s">
        <v>248</v>
      </c>
      <c r="E186" s="380"/>
      <c r="F186" s="381" t="s">
        <v>64</v>
      </c>
      <c r="G186" s="168" t="s">
        <v>249</v>
      </c>
      <c r="H186" s="381" t="s">
        <v>250</v>
      </c>
      <c r="I186" s="168" t="str">
        <f>VLOOKUP(C186,'Guide (Bursa)'!$C$1:$K$214,8,FALSE)</f>
        <v>Not Applicable</v>
      </c>
      <c r="J186" s="168"/>
      <c r="K186" s="168"/>
      <c r="L186" s="390" t="s">
        <v>554</v>
      </c>
      <c r="M186" s="168"/>
      <c r="N186" s="168"/>
      <c r="O186" s="168"/>
      <c r="P186" s="447"/>
      <c r="R186" s="12" t="s">
        <v>759</v>
      </c>
      <c r="U186" s="12" t="s">
        <v>759</v>
      </c>
      <c r="X186" s="12" t="s">
        <v>289</v>
      </c>
      <c r="Z186" s="12" t="s">
        <v>1</v>
      </c>
    </row>
    <row r="187" spans="1:26" ht="24" x14ac:dyDescent="0.3">
      <c r="A187" s="381">
        <v>20.2</v>
      </c>
      <c r="B187" s="378" t="s">
        <v>251</v>
      </c>
      <c r="C187" s="383" t="s">
        <v>555</v>
      </c>
      <c r="D187" s="380" t="s">
        <v>252</v>
      </c>
      <c r="E187" s="380"/>
      <c r="F187" s="381" t="s">
        <v>9</v>
      </c>
      <c r="G187" s="168" t="s">
        <v>249</v>
      </c>
      <c r="H187" s="381" t="s">
        <v>250</v>
      </c>
      <c r="I187" s="168" t="str">
        <f>VLOOKUP(C187,'Guide (Bursa)'!$C$1:$K$214,8,FALSE)</f>
        <v>Not Applicable</v>
      </c>
      <c r="J187" s="168"/>
      <c r="K187" s="168"/>
      <c r="L187" s="390" t="s">
        <v>555</v>
      </c>
      <c r="M187" s="168"/>
      <c r="N187" s="168"/>
      <c r="O187" s="168"/>
      <c r="P187" s="447"/>
      <c r="R187" s="12" t="s">
        <v>759</v>
      </c>
      <c r="U187" s="12" t="s">
        <v>759</v>
      </c>
      <c r="X187" s="12" t="s">
        <v>289</v>
      </c>
      <c r="Z187" s="12" t="s">
        <v>1</v>
      </c>
    </row>
    <row r="188" spans="1:26" ht="24" x14ac:dyDescent="0.3">
      <c r="A188" s="381">
        <v>20.3</v>
      </c>
      <c r="B188" s="378" t="s">
        <v>253</v>
      </c>
      <c r="C188" s="383" t="s">
        <v>567</v>
      </c>
      <c r="D188" s="380" t="s">
        <v>254</v>
      </c>
      <c r="E188" s="380"/>
      <c r="F188" s="381" t="s">
        <v>9</v>
      </c>
      <c r="G188" s="168" t="s">
        <v>255</v>
      </c>
      <c r="H188" s="381" t="s">
        <v>250</v>
      </c>
      <c r="I188" s="168" t="str">
        <f>VLOOKUP(C188,'Guide (Bursa)'!$C$1:$K$214,8,FALSE)</f>
        <v>Not Applicable</v>
      </c>
      <c r="J188" s="168"/>
      <c r="K188" s="168"/>
      <c r="L188" s="390" t="s">
        <v>567</v>
      </c>
      <c r="M188" s="168"/>
      <c r="N188" s="168"/>
      <c r="O188" s="168"/>
      <c r="P188" s="447"/>
      <c r="R188" s="12" t="s">
        <v>759</v>
      </c>
      <c r="U188" s="12" t="s">
        <v>759</v>
      </c>
      <c r="X188" s="12" t="s">
        <v>289</v>
      </c>
      <c r="Z188" s="12" t="s">
        <v>1</v>
      </c>
    </row>
    <row r="189" spans="1:26" ht="36" x14ac:dyDescent="0.3">
      <c r="A189" s="381">
        <v>20.399999999999999</v>
      </c>
      <c r="B189" s="378" t="s">
        <v>256</v>
      </c>
      <c r="C189" s="383" t="s">
        <v>556</v>
      </c>
      <c r="D189" s="381" t="s">
        <v>257</v>
      </c>
      <c r="E189" s="381"/>
      <c r="F189" s="381" t="s">
        <v>45</v>
      </c>
      <c r="G189" s="168" t="s">
        <v>249</v>
      </c>
      <c r="H189" s="381" t="s">
        <v>48</v>
      </c>
      <c r="I189" s="168" t="str">
        <f>VLOOKUP(C189,'Guide (Bursa)'!$C$1:$K$214,8,FALSE)</f>
        <v>Not Applicable</v>
      </c>
      <c r="J189" s="168"/>
      <c r="K189" s="168"/>
      <c r="L189" s="390" t="s">
        <v>556</v>
      </c>
      <c r="M189" s="168"/>
      <c r="N189" s="168"/>
      <c r="O189" s="168"/>
      <c r="P189" s="447"/>
      <c r="R189" s="12" t="s">
        <v>759</v>
      </c>
      <c r="U189" s="12" t="s">
        <v>759</v>
      </c>
      <c r="X189" s="12" t="s">
        <v>289</v>
      </c>
      <c r="Z189" s="12" t="s">
        <v>1</v>
      </c>
    </row>
    <row r="190" spans="1:26" x14ac:dyDescent="0.3">
      <c r="A190" s="381">
        <v>20.399999999999999</v>
      </c>
      <c r="B190" s="378" t="s">
        <v>256</v>
      </c>
      <c r="C190" s="383" t="s">
        <v>557</v>
      </c>
      <c r="D190" s="381" t="s">
        <v>258</v>
      </c>
      <c r="E190" s="381"/>
      <c r="F190" s="381" t="s">
        <v>43</v>
      </c>
      <c r="G190" s="168" t="s">
        <v>249</v>
      </c>
      <c r="H190" s="381" t="s">
        <v>48</v>
      </c>
      <c r="I190" s="168" t="str">
        <f>VLOOKUP(C190,'Guide (Bursa)'!$C$1:$K$214,8,FALSE)</f>
        <v>Not Applicable</v>
      </c>
      <c r="J190" s="168"/>
      <c r="K190" s="168"/>
      <c r="L190" s="390" t="s">
        <v>557</v>
      </c>
      <c r="M190" s="168"/>
      <c r="N190" s="168"/>
      <c r="O190" s="168"/>
      <c r="P190" s="447"/>
      <c r="R190" s="12" t="s">
        <v>759</v>
      </c>
      <c r="U190" s="12" t="s">
        <v>759</v>
      </c>
      <c r="X190" s="12" t="s">
        <v>289</v>
      </c>
      <c r="Z190" s="12" t="s">
        <v>1</v>
      </c>
    </row>
    <row r="191" spans="1:26" x14ac:dyDescent="0.3">
      <c r="A191" s="381">
        <v>20.399999999999999</v>
      </c>
      <c r="B191" s="378" t="s">
        <v>256</v>
      </c>
      <c r="C191" s="383" t="s">
        <v>558</v>
      </c>
      <c r="D191" s="381" t="s">
        <v>259</v>
      </c>
      <c r="E191" s="381"/>
      <c r="F191" s="381" t="s">
        <v>43</v>
      </c>
      <c r="G191" s="168" t="s">
        <v>249</v>
      </c>
      <c r="H191" s="381" t="s">
        <v>48</v>
      </c>
      <c r="I191" s="168" t="str">
        <f>VLOOKUP(C191,'Guide (Bursa)'!$C$1:$K$214,8,FALSE)</f>
        <v>Not Applicable</v>
      </c>
      <c r="J191" s="168"/>
      <c r="K191" s="168"/>
      <c r="L191" s="390" t="s">
        <v>558</v>
      </c>
      <c r="M191" s="168"/>
      <c r="N191" s="168"/>
      <c r="O191" s="168"/>
      <c r="P191" s="447"/>
      <c r="R191" s="12" t="s">
        <v>759</v>
      </c>
      <c r="U191" s="12" t="s">
        <v>759</v>
      </c>
      <c r="X191" s="12" t="s">
        <v>289</v>
      </c>
      <c r="Z191" s="12" t="s">
        <v>1</v>
      </c>
    </row>
    <row r="192" spans="1:26" ht="24" x14ac:dyDescent="0.3">
      <c r="A192" s="381">
        <v>20.399999999999999</v>
      </c>
      <c r="B192" s="378" t="s">
        <v>256</v>
      </c>
      <c r="C192" s="383" t="s">
        <v>559</v>
      </c>
      <c r="D192" s="381" t="s">
        <v>260</v>
      </c>
      <c r="E192" s="381"/>
      <c r="F192" s="381" t="s">
        <v>45</v>
      </c>
      <c r="G192" s="168" t="s">
        <v>249</v>
      </c>
      <c r="H192" s="381" t="s">
        <v>48</v>
      </c>
      <c r="I192" s="168" t="str">
        <f>VLOOKUP(C192,'Guide (Bursa)'!$C$1:$K$214,8,FALSE)</f>
        <v>Not Applicable</v>
      </c>
      <c r="J192" s="168"/>
      <c r="K192" s="168"/>
      <c r="L192" s="390" t="s">
        <v>559</v>
      </c>
      <c r="M192" s="168"/>
      <c r="N192" s="168"/>
      <c r="O192" s="168"/>
      <c r="P192" s="447"/>
      <c r="R192" s="12" t="s">
        <v>759</v>
      </c>
      <c r="U192" s="12" t="s">
        <v>759</v>
      </c>
      <c r="X192" s="12" t="s">
        <v>289</v>
      </c>
      <c r="Z192" s="12" t="s">
        <v>1</v>
      </c>
    </row>
    <row r="193" spans="1:26" x14ac:dyDescent="0.3">
      <c r="A193" s="381">
        <v>20.399999999999999</v>
      </c>
      <c r="B193" s="378" t="s">
        <v>256</v>
      </c>
      <c r="C193" s="383" t="s">
        <v>560</v>
      </c>
      <c r="D193" s="381" t="s">
        <v>113</v>
      </c>
      <c r="E193" s="381"/>
      <c r="F193" s="381" t="s">
        <v>64</v>
      </c>
      <c r="G193" s="168" t="s">
        <v>249</v>
      </c>
      <c r="H193" s="381" t="s">
        <v>48</v>
      </c>
      <c r="I193" s="168" t="str">
        <f>VLOOKUP(C193,'Guide (Bursa)'!$C$1:$K$214,8,FALSE)</f>
        <v>Not Applicable</v>
      </c>
      <c r="J193" s="168"/>
      <c r="K193" s="168"/>
      <c r="L193" s="390" t="s">
        <v>560</v>
      </c>
      <c r="M193" s="168"/>
      <c r="N193" s="168"/>
      <c r="O193" s="168"/>
      <c r="P193" s="447"/>
      <c r="R193" s="12" t="s">
        <v>759</v>
      </c>
      <c r="U193" s="12" t="s">
        <v>759</v>
      </c>
      <c r="X193" s="12" t="s">
        <v>289</v>
      </c>
      <c r="Z193" s="12" t="s">
        <v>1</v>
      </c>
    </row>
    <row r="194" spans="1:26" ht="36" x14ac:dyDescent="0.3">
      <c r="A194" s="381">
        <v>20.5</v>
      </c>
      <c r="B194" s="378" t="s">
        <v>261</v>
      </c>
      <c r="C194" s="383" t="s">
        <v>561</v>
      </c>
      <c r="D194" s="380" t="s">
        <v>262</v>
      </c>
      <c r="E194" s="380"/>
      <c r="F194" s="381" t="s">
        <v>9</v>
      </c>
      <c r="G194" s="168" t="s">
        <v>249</v>
      </c>
      <c r="H194" s="381" t="s">
        <v>11</v>
      </c>
      <c r="I194" s="168" t="str">
        <f>VLOOKUP(C194,'Guide (Bursa)'!$C$1:$K$214,8,FALSE)</f>
        <v>Not Applicable</v>
      </c>
      <c r="J194" s="168"/>
      <c r="K194" s="168"/>
      <c r="L194" s="390" t="s">
        <v>561</v>
      </c>
      <c r="M194" s="168"/>
      <c r="N194" s="168"/>
      <c r="O194" s="168"/>
      <c r="P194" s="447"/>
      <c r="R194" s="12" t="s">
        <v>759</v>
      </c>
      <c r="U194" s="12" t="s">
        <v>759</v>
      </c>
      <c r="X194" s="12" t="s">
        <v>289</v>
      </c>
      <c r="Z194" s="12" t="s">
        <v>1</v>
      </c>
    </row>
    <row r="195" spans="1:26" x14ac:dyDescent="0.3">
      <c r="A195" s="381">
        <v>20.5</v>
      </c>
      <c r="B195" s="378" t="s">
        <v>261</v>
      </c>
      <c r="C195" s="383" t="s">
        <v>562</v>
      </c>
      <c r="D195" s="380" t="s">
        <v>263</v>
      </c>
      <c r="E195" s="380"/>
      <c r="F195" s="381" t="s">
        <v>43</v>
      </c>
      <c r="G195" s="168" t="s">
        <v>249</v>
      </c>
      <c r="H195" s="381" t="s">
        <v>11</v>
      </c>
      <c r="I195" s="168" t="str">
        <f>VLOOKUP(C195,'Guide (Bursa)'!$C$1:$K$214,8,FALSE)</f>
        <v>Not Applicable</v>
      </c>
      <c r="J195" s="168"/>
      <c r="K195" s="168"/>
      <c r="L195" s="390" t="s">
        <v>562</v>
      </c>
      <c r="M195" s="168"/>
      <c r="N195" s="168"/>
      <c r="O195" s="168"/>
      <c r="P195" s="447"/>
      <c r="R195" s="12" t="s">
        <v>759</v>
      </c>
      <c r="U195" s="12" t="s">
        <v>759</v>
      </c>
      <c r="X195" s="12" t="s">
        <v>289</v>
      </c>
      <c r="Z195" s="12" t="s">
        <v>1</v>
      </c>
    </row>
    <row r="196" spans="1:26" ht="36" x14ac:dyDescent="0.3">
      <c r="A196" s="381">
        <v>20.6</v>
      </c>
      <c r="B196" s="378" t="s">
        <v>264</v>
      </c>
      <c r="C196" s="383" t="s">
        <v>563</v>
      </c>
      <c r="D196" s="380" t="s">
        <v>265</v>
      </c>
      <c r="E196" s="380"/>
      <c r="F196" s="381" t="s">
        <v>9</v>
      </c>
      <c r="G196" s="168" t="s">
        <v>249</v>
      </c>
      <c r="H196" s="381" t="s">
        <v>11</v>
      </c>
      <c r="I196" s="168" t="str">
        <f>VLOOKUP(C196,'Guide (Bursa)'!$C$1:$K$214,8,FALSE)</f>
        <v>Not Applicable</v>
      </c>
      <c r="J196" s="168"/>
      <c r="K196" s="168"/>
      <c r="L196" s="390" t="s">
        <v>563</v>
      </c>
      <c r="M196" s="168"/>
      <c r="N196" s="168"/>
      <c r="O196" s="168"/>
      <c r="P196" s="447"/>
      <c r="R196" s="12" t="s">
        <v>759</v>
      </c>
      <c r="U196" s="12" t="s">
        <v>759</v>
      </c>
      <c r="X196" s="12" t="s">
        <v>289</v>
      </c>
      <c r="Z196" s="12" t="s">
        <v>1</v>
      </c>
    </row>
    <row r="197" spans="1:26" x14ac:dyDescent="0.3">
      <c r="A197" s="381">
        <v>20.6</v>
      </c>
      <c r="B197" s="378" t="s">
        <v>264</v>
      </c>
      <c r="C197" s="383" t="s">
        <v>564</v>
      </c>
      <c r="D197" s="380" t="s">
        <v>263</v>
      </c>
      <c r="E197" s="380"/>
      <c r="F197" s="381" t="s">
        <v>43</v>
      </c>
      <c r="G197" s="168" t="s">
        <v>249</v>
      </c>
      <c r="H197" s="381" t="s">
        <v>11</v>
      </c>
      <c r="I197" s="168" t="str">
        <f>VLOOKUP(C197,'Guide (Bursa)'!$C$1:$K$214,8,FALSE)</f>
        <v>Not Applicable</v>
      </c>
      <c r="J197" s="168"/>
      <c r="K197" s="168"/>
      <c r="L197" s="390" t="s">
        <v>564</v>
      </c>
      <c r="M197" s="168"/>
      <c r="N197" s="168"/>
      <c r="O197" s="168"/>
      <c r="P197" s="447"/>
      <c r="R197" s="12" t="s">
        <v>759</v>
      </c>
      <c r="U197" s="12" t="s">
        <v>759</v>
      </c>
      <c r="X197" s="12" t="s">
        <v>289</v>
      </c>
      <c r="Z197" s="12" t="s">
        <v>1</v>
      </c>
    </row>
    <row r="198" spans="1:26" ht="24" x14ac:dyDescent="0.3">
      <c r="A198" s="381">
        <v>20.7</v>
      </c>
      <c r="B198" s="378" t="s">
        <v>266</v>
      </c>
      <c r="C198" s="383" t="s">
        <v>565</v>
      </c>
      <c r="D198" s="380" t="s">
        <v>267</v>
      </c>
      <c r="E198" s="380"/>
      <c r="F198" s="381" t="s">
        <v>64</v>
      </c>
      <c r="G198" s="168" t="s">
        <v>249</v>
      </c>
      <c r="H198" s="381" t="s">
        <v>11</v>
      </c>
      <c r="I198" s="168" t="str">
        <f>VLOOKUP(C198,'Guide (Bursa)'!$C$1:$K$214,8,FALSE)</f>
        <v>Not Applicable</v>
      </c>
      <c r="J198" s="168"/>
      <c r="K198" s="168"/>
      <c r="L198" s="390" t="s">
        <v>565</v>
      </c>
      <c r="M198" s="168"/>
      <c r="N198" s="168"/>
      <c r="O198" s="168"/>
      <c r="P198" s="447"/>
      <c r="R198" s="12" t="s">
        <v>759</v>
      </c>
      <c r="U198" s="12" t="s">
        <v>759</v>
      </c>
      <c r="X198" s="12" t="s">
        <v>289</v>
      </c>
      <c r="Z198" s="12" t="s">
        <v>1</v>
      </c>
    </row>
    <row r="199" spans="1:26" ht="24" x14ac:dyDescent="0.3">
      <c r="A199" s="381">
        <v>20.7</v>
      </c>
      <c r="B199" s="378" t="s">
        <v>266</v>
      </c>
      <c r="C199" s="383" t="s">
        <v>566</v>
      </c>
      <c r="D199" s="380" t="s">
        <v>268</v>
      </c>
      <c r="E199" s="380"/>
      <c r="F199" s="381" t="s">
        <v>64</v>
      </c>
      <c r="G199" s="168" t="s">
        <v>249</v>
      </c>
      <c r="H199" s="381" t="s">
        <v>11</v>
      </c>
      <c r="I199" s="168" t="str">
        <f>VLOOKUP(C199,'Guide (Bursa)'!$C$1:$K$214,8,FALSE)</f>
        <v>Not Applicable</v>
      </c>
      <c r="J199" s="168"/>
      <c r="K199" s="168"/>
      <c r="L199" s="390" t="s">
        <v>566</v>
      </c>
      <c r="M199" s="168"/>
      <c r="N199" s="168"/>
      <c r="O199" s="168"/>
      <c r="P199" s="447"/>
      <c r="R199" s="12" t="s">
        <v>759</v>
      </c>
      <c r="U199" s="12" t="s">
        <v>759</v>
      </c>
      <c r="X199" s="12" t="s">
        <v>289</v>
      </c>
      <c r="Z199" s="12" t="s">
        <v>1</v>
      </c>
    </row>
    <row r="200" spans="1:26" ht="24" x14ac:dyDescent="0.3">
      <c r="A200" s="381">
        <v>23.1</v>
      </c>
      <c r="B200" s="378" t="s">
        <v>269</v>
      </c>
      <c r="C200" s="383" t="s">
        <v>568</v>
      </c>
      <c r="D200" s="381" t="s">
        <v>270</v>
      </c>
      <c r="E200" s="381" t="s">
        <v>271</v>
      </c>
      <c r="F200" s="381" t="s">
        <v>45</v>
      </c>
      <c r="G200" s="168" t="s">
        <v>272</v>
      </c>
      <c r="H200" s="381" t="s">
        <v>68</v>
      </c>
      <c r="I200" s="168" t="str">
        <f>VLOOKUP(C200,'Guide (Bursa)'!$C$1:$K$214,8,FALSE)</f>
        <v>Not Applicable</v>
      </c>
      <c r="J200" s="168"/>
      <c r="K200" s="168"/>
      <c r="L200" s="390" t="s">
        <v>568</v>
      </c>
      <c r="M200" s="168"/>
      <c r="N200" s="168"/>
      <c r="O200" s="168"/>
      <c r="P200" s="447"/>
      <c r="R200" s="12" t="s">
        <v>759</v>
      </c>
      <c r="U200" s="12" t="s">
        <v>759</v>
      </c>
      <c r="X200" s="12" t="s">
        <v>1044</v>
      </c>
      <c r="Z200" s="12" t="s">
        <v>1</v>
      </c>
    </row>
    <row r="201" spans="1:26" ht="24" x14ac:dyDescent="0.3">
      <c r="A201" s="381">
        <v>23.1</v>
      </c>
      <c r="B201" s="378" t="s">
        <v>269</v>
      </c>
      <c r="C201" s="383" t="s">
        <v>569</v>
      </c>
      <c r="D201" s="381" t="s">
        <v>273</v>
      </c>
      <c r="E201" s="381" t="s">
        <v>271</v>
      </c>
      <c r="F201" s="381" t="s">
        <v>274</v>
      </c>
      <c r="G201" s="168" t="s">
        <v>272</v>
      </c>
      <c r="H201" s="381" t="s">
        <v>68</v>
      </c>
      <c r="I201" s="168" t="str">
        <f>VLOOKUP(C201,'Guide (Bursa)'!$C$1:$K$214,8,FALSE)</f>
        <v>Not Applicable</v>
      </c>
      <c r="J201" s="168"/>
      <c r="K201" s="168"/>
      <c r="L201" s="390" t="s">
        <v>569</v>
      </c>
      <c r="M201" s="168"/>
      <c r="N201" s="168"/>
      <c r="O201" s="168"/>
      <c r="P201" s="447"/>
      <c r="R201" s="12" t="s">
        <v>759</v>
      </c>
      <c r="U201" s="12" t="s">
        <v>759</v>
      </c>
      <c r="X201" s="12" t="s">
        <v>1044</v>
      </c>
      <c r="Z201" s="12" t="s">
        <v>1</v>
      </c>
    </row>
    <row r="202" spans="1:26" ht="24" x14ac:dyDescent="0.3">
      <c r="A202" s="381">
        <v>23.2</v>
      </c>
      <c r="B202" s="378" t="s">
        <v>275</v>
      </c>
      <c r="C202" s="383" t="s">
        <v>570</v>
      </c>
      <c r="D202" s="381" t="s">
        <v>276</v>
      </c>
      <c r="E202" s="381" t="s">
        <v>271</v>
      </c>
      <c r="F202" s="381" t="s">
        <v>9</v>
      </c>
      <c r="G202" s="168" t="s">
        <v>272</v>
      </c>
      <c r="H202" s="381" t="s">
        <v>11</v>
      </c>
      <c r="I202" s="168" t="str">
        <f>VLOOKUP(C202,'Guide (Bursa)'!$C$1:$K$214,8,FALSE)</f>
        <v>Not Applicable</v>
      </c>
      <c r="J202" s="168"/>
      <c r="K202" s="168"/>
      <c r="L202" s="390" t="s">
        <v>570</v>
      </c>
      <c r="M202" s="168"/>
      <c r="N202" s="168"/>
      <c r="O202" s="168"/>
      <c r="P202" s="447"/>
      <c r="R202" s="12" t="s">
        <v>759</v>
      </c>
      <c r="U202" s="12" t="s">
        <v>759</v>
      </c>
      <c r="X202" s="12" t="s">
        <v>1044</v>
      </c>
      <c r="Z202" s="12" t="s">
        <v>1</v>
      </c>
    </row>
    <row r="203" spans="1:26" ht="36" x14ac:dyDescent="0.3">
      <c r="A203" s="381">
        <v>23.2</v>
      </c>
      <c r="B203" s="378" t="s">
        <v>269</v>
      </c>
      <c r="C203" s="383" t="s">
        <v>571</v>
      </c>
      <c r="D203" s="381" t="s">
        <v>277</v>
      </c>
      <c r="E203" s="381" t="s">
        <v>278</v>
      </c>
      <c r="F203" s="381" t="s">
        <v>43</v>
      </c>
      <c r="G203" s="168" t="s">
        <v>272</v>
      </c>
      <c r="H203" s="381" t="s">
        <v>11</v>
      </c>
      <c r="I203" s="168" t="str">
        <f>VLOOKUP(C203,'Guide (Bursa)'!$C$1:$K$214,8,FALSE)</f>
        <v>Not Applicable</v>
      </c>
      <c r="J203" s="168"/>
      <c r="K203" s="168"/>
      <c r="L203" s="390" t="s">
        <v>571</v>
      </c>
      <c r="M203" s="168"/>
      <c r="N203" s="168"/>
      <c r="O203" s="168"/>
      <c r="P203" s="447"/>
      <c r="R203" s="12" t="s">
        <v>759</v>
      </c>
      <c r="U203" s="12" t="s">
        <v>759</v>
      </c>
      <c r="X203" s="12" t="s">
        <v>1044</v>
      </c>
      <c r="Z203" s="12" t="s">
        <v>1</v>
      </c>
    </row>
    <row r="204" spans="1:26" ht="48" x14ac:dyDescent="0.3">
      <c r="A204" s="381">
        <v>23.2</v>
      </c>
      <c r="B204" s="378" t="s">
        <v>269</v>
      </c>
      <c r="C204" s="383" t="s">
        <v>572</v>
      </c>
      <c r="D204" s="381" t="s">
        <v>279</v>
      </c>
      <c r="E204" s="381" t="s">
        <v>280</v>
      </c>
      <c r="F204" s="381" t="s">
        <v>43</v>
      </c>
      <c r="G204" s="168" t="s">
        <v>272</v>
      </c>
      <c r="H204" s="381" t="s">
        <v>11</v>
      </c>
      <c r="I204" s="168" t="str">
        <f>VLOOKUP(C204,'Guide (Bursa)'!$C$1:$K$214,8,FALSE)</f>
        <v>Not Applicable</v>
      </c>
      <c r="J204" s="168"/>
      <c r="K204" s="168"/>
      <c r="L204" s="390" t="s">
        <v>572</v>
      </c>
      <c r="M204" s="168"/>
      <c r="N204" s="168"/>
      <c r="O204" s="168"/>
      <c r="P204" s="447"/>
      <c r="R204" s="12" t="s">
        <v>759</v>
      </c>
      <c r="U204" s="12" t="s">
        <v>759</v>
      </c>
      <c r="X204" s="12" t="s">
        <v>1044</v>
      </c>
      <c r="Z204" s="12" t="s">
        <v>1</v>
      </c>
    </row>
    <row r="205" spans="1:26" x14ac:dyDescent="0.3">
      <c r="A205" s="381">
        <v>23.2</v>
      </c>
      <c r="B205" s="378" t="s">
        <v>269</v>
      </c>
      <c r="C205" s="383" t="s">
        <v>573</v>
      </c>
      <c r="D205" s="381" t="s">
        <v>281</v>
      </c>
      <c r="E205" s="381" t="s">
        <v>282</v>
      </c>
      <c r="F205" s="381" t="s">
        <v>43</v>
      </c>
      <c r="G205" s="168" t="s">
        <v>272</v>
      </c>
      <c r="H205" s="381" t="s">
        <v>11</v>
      </c>
      <c r="I205" s="168" t="str">
        <f>VLOOKUP(C205,'Guide (Bursa)'!$C$1:$K$214,8,FALSE)</f>
        <v>Not Applicable</v>
      </c>
      <c r="J205" s="168"/>
      <c r="K205" s="168"/>
      <c r="L205" s="390" t="s">
        <v>573</v>
      </c>
      <c r="M205" s="168"/>
      <c r="N205" s="168"/>
      <c r="O205" s="168"/>
      <c r="P205" s="447"/>
      <c r="R205" s="12" t="s">
        <v>759</v>
      </c>
      <c r="U205" s="12" t="s">
        <v>759</v>
      </c>
      <c r="X205" s="12" t="s">
        <v>1044</v>
      </c>
      <c r="Z205" s="12" t="s">
        <v>1</v>
      </c>
    </row>
    <row r="206" spans="1:26" ht="24" x14ac:dyDescent="0.3">
      <c r="A206" s="381">
        <v>23.3</v>
      </c>
      <c r="B206" s="378" t="s">
        <v>283</v>
      </c>
      <c r="C206" s="383" t="s">
        <v>574</v>
      </c>
      <c r="D206" s="381" t="s">
        <v>284</v>
      </c>
      <c r="E206" s="381" t="s">
        <v>285</v>
      </c>
      <c r="F206" s="381" t="s">
        <v>23</v>
      </c>
      <c r="G206" s="168" t="s">
        <v>648</v>
      </c>
      <c r="H206" s="381" t="s">
        <v>68</v>
      </c>
      <c r="I206" s="168" t="str">
        <f>VLOOKUP(C206,'Guide (Bursa)'!$C$1:$K$214,8,FALSE)</f>
        <v>Not Applicable</v>
      </c>
      <c r="J206" s="168"/>
      <c r="K206" s="168"/>
      <c r="L206" s="390" t="s">
        <v>574</v>
      </c>
      <c r="M206" s="168"/>
      <c r="N206" s="168"/>
      <c r="O206" s="168"/>
      <c r="P206" s="447"/>
      <c r="R206" s="12" t="s">
        <v>759</v>
      </c>
      <c r="U206" s="12" t="s">
        <v>759</v>
      </c>
      <c r="X206" s="12" t="s">
        <v>295</v>
      </c>
      <c r="Z206" s="12" t="s">
        <v>1</v>
      </c>
    </row>
    <row r="207" spans="1:26" x14ac:dyDescent="0.3">
      <c r="A207" s="381">
        <v>23.3</v>
      </c>
      <c r="B207" s="378" t="s">
        <v>283</v>
      </c>
      <c r="C207" s="383" t="s">
        <v>575</v>
      </c>
      <c r="D207" s="381" t="s">
        <v>286</v>
      </c>
      <c r="E207" s="381" t="s">
        <v>285</v>
      </c>
      <c r="F207" s="381" t="s">
        <v>9</v>
      </c>
      <c r="G207" s="168" t="s">
        <v>648</v>
      </c>
      <c r="H207" s="381" t="s">
        <v>68</v>
      </c>
      <c r="I207" s="168" t="str">
        <f>VLOOKUP(C207,'Guide (Bursa)'!$C$1:$K$214,8,FALSE)</f>
        <v>Not Applicable</v>
      </c>
      <c r="J207" s="168"/>
      <c r="K207" s="168"/>
      <c r="L207" s="390" t="s">
        <v>575</v>
      </c>
      <c r="M207" s="168"/>
      <c r="N207" s="168"/>
      <c r="O207" s="168"/>
      <c r="P207" s="447"/>
      <c r="R207" s="12" t="s">
        <v>759</v>
      </c>
      <c r="U207" s="12" t="s">
        <v>759</v>
      </c>
      <c r="X207" s="12" t="s">
        <v>295</v>
      </c>
      <c r="Z207" s="12" t="s">
        <v>1</v>
      </c>
    </row>
  </sheetData>
  <autoFilter ref="A2:Q207" xr:uid="{D7A8F15D-4FAD-46D5-A2A2-528D7247B794}"/>
  <mergeCells count="4">
    <mergeCell ref="Q1:R1"/>
    <mergeCell ref="T1:U1"/>
    <mergeCell ref="W1:X1"/>
    <mergeCell ref="Y1:Z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26B1B-4A72-4E38-B395-B01FB7E3A6FC}">
  <sheetPr codeName="Sheet23"/>
  <dimension ref="A1:M214"/>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4.5" x14ac:dyDescent="0.35"/>
  <cols>
    <col min="1" max="1" width="17.453125" style="327" bestFit="1" customWidth="1"/>
    <col min="2" max="2" width="76.90625" style="327" bestFit="1" customWidth="1"/>
    <col min="3" max="3" width="26.6328125" style="327" bestFit="1" customWidth="1"/>
    <col min="4" max="4" width="81.7265625" style="327" bestFit="1" customWidth="1"/>
    <col min="5" max="5" width="33.1796875" style="327" bestFit="1" customWidth="1"/>
    <col min="6" max="6" width="22.90625" style="327" bestFit="1" customWidth="1"/>
    <col min="7" max="7" width="26" style="327" bestFit="1" customWidth="1"/>
    <col min="8" max="8" width="15.54296875" style="327" bestFit="1" customWidth="1"/>
    <col min="9" max="9" width="13.08984375" style="327" bestFit="1" customWidth="1"/>
    <col min="10" max="10" width="25.08984375" style="327" bestFit="1" customWidth="1"/>
    <col min="11" max="11" width="63.36328125" style="327" bestFit="1" customWidth="1"/>
    <col min="12" max="12" width="81.7265625" style="327" bestFit="1" customWidth="1"/>
    <col min="13" max="13" width="54.453125" style="327" bestFit="1" customWidth="1"/>
  </cols>
  <sheetData>
    <row r="1" spans="1:13" x14ac:dyDescent="0.35">
      <c r="A1" s="314" t="s">
        <v>707</v>
      </c>
      <c r="B1" s="314" t="s">
        <v>708</v>
      </c>
      <c r="C1" s="314" t="s">
        <v>709</v>
      </c>
      <c r="D1" s="314" t="s">
        <v>710</v>
      </c>
      <c r="E1" s="314" t="s">
        <v>711</v>
      </c>
      <c r="F1" s="314" t="s">
        <v>712</v>
      </c>
      <c r="G1" s="314" t="s">
        <v>713</v>
      </c>
      <c r="H1" s="314" t="s">
        <v>714</v>
      </c>
      <c r="I1" s="314" t="s">
        <v>715</v>
      </c>
      <c r="J1" s="314" t="s">
        <v>716</v>
      </c>
      <c r="K1" s="314" t="s">
        <v>717</v>
      </c>
      <c r="L1" s="314" t="s">
        <v>902</v>
      </c>
      <c r="M1" s="314" t="s">
        <v>714</v>
      </c>
    </row>
    <row r="2" spans="1:13" ht="36" x14ac:dyDescent="0.35">
      <c r="A2" s="315">
        <v>4.0999999999999996</v>
      </c>
      <c r="B2" s="315" t="s">
        <v>7</v>
      </c>
      <c r="C2" s="330" t="s">
        <v>371</v>
      </c>
      <c r="D2" s="317" t="s">
        <v>8</v>
      </c>
      <c r="E2" s="317" t="s">
        <v>718</v>
      </c>
      <c r="F2" s="316" t="s">
        <v>9</v>
      </c>
      <c r="G2" s="316" t="s">
        <v>11</v>
      </c>
      <c r="H2" s="316"/>
      <c r="I2" s="316"/>
      <c r="J2" s="316" t="s">
        <v>719</v>
      </c>
      <c r="K2" s="316" t="s">
        <v>901</v>
      </c>
      <c r="L2" s="316" t="str">
        <f>VLOOKUP(C2,Guide_Internal_Use!$C$2:$D$207,2,FALSE)</f>
        <v>Prefunded - Own Capital Before; 
Reported as at quarter end</v>
      </c>
      <c r="M2" s="316"/>
    </row>
    <row r="3" spans="1:13" ht="36" x14ac:dyDescent="0.35">
      <c r="A3" s="315">
        <v>4.0999999999999996</v>
      </c>
      <c r="B3" s="315" t="s">
        <v>7</v>
      </c>
      <c r="C3" s="330" t="s">
        <v>372</v>
      </c>
      <c r="D3" s="317" t="s">
        <v>12</v>
      </c>
      <c r="E3" s="317" t="s">
        <v>718</v>
      </c>
      <c r="F3" s="316" t="s">
        <v>9</v>
      </c>
      <c r="G3" s="316" t="s">
        <v>11</v>
      </c>
      <c r="H3" s="316"/>
      <c r="I3" s="316"/>
      <c r="J3" s="316" t="s">
        <v>719</v>
      </c>
      <c r="K3" s="316" t="s">
        <v>901</v>
      </c>
      <c r="L3" s="316" t="str">
        <f>VLOOKUP(C3,Guide_Internal_Use!$C$2:$D$207,2,FALSE)</f>
        <v>Prefunded - Own Capital Alongside; 
Reported as at quarter end</v>
      </c>
      <c r="M3" s="316"/>
    </row>
    <row r="4" spans="1:13" ht="36" x14ac:dyDescent="0.35">
      <c r="A4" s="315">
        <v>4.0999999999999996</v>
      </c>
      <c r="B4" s="315" t="s">
        <v>7</v>
      </c>
      <c r="C4" s="330" t="s">
        <v>373</v>
      </c>
      <c r="D4" s="317" t="s">
        <v>13</v>
      </c>
      <c r="E4" s="317" t="s">
        <v>718</v>
      </c>
      <c r="F4" s="316" t="s">
        <v>9</v>
      </c>
      <c r="G4" s="316" t="s">
        <v>11</v>
      </c>
      <c r="H4" s="316"/>
      <c r="I4" s="316"/>
      <c r="J4" s="316" t="s">
        <v>719</v>
      </c>
      <c r="K4" s="316" t="s">
        <v>901</v>
      </c>
      <c r="L4" s="316" t="str">
        <f>VLOOKUP(C4,Guide_Internal_Use!$C$2:$D$207,2,FALSE)</f>
        <v>Prefunded - Own Capital After; 
Reported as at quarter end</v>
      </c>
      <c r="M4" s="316"/>
    </row>
    <row r="5" spans="1:13" ht="36" x14ac:dyDescent="0.35">
      <c r="A5" s="315">
        <v>4.0999999999999996</v>
      </c>
      <c r="B5" s="315" t="s">
        <v>7</v>
      </c>
      <c r="C5" s="330" t="s">
        <v>374</v>
      </c>
      <c r="D5" s="317" t="s">
        <v>14</v>
      </c>
      <c r="E5" s="317" t="s">
        <v>718</v>
      </c>
      <c r="F5" s="316" t="s">
        <v>9</v>
      </c>
      <c r="G5" s="316" t="s">
        <v>11</v>
      </c>
      <c r="H5" s="316"/>
      <c r="I5" s="316"/>
      <c r="J5" s="316" t="s">
        <v>719</v>
      </c>
      <c r="K5" s="316" t="s">
        <v>901</v>
      </c>
      <c r="L5" s="316" t="str">
        <f>VLOOKUP(C5,Guide_Internal_Use!$C$2:$D$207,2,FALSE)</f>
        <v>Prefunded - Aggregate Participant Contributions - Required; 
Reported as at quarter end</v>
      </c>
      <c r="M5" s="316"/>
    </row>
    <row r="6" spans="1:13" ht="36" x14ac:dyDescent="0.35">
      <c r="A6" s="315">
        <v>4.0999999999999996</v>
      </c>
      <c r="B6" s="315" t="s">
        <v>7</v>
      </c>
      <c r="C6" s="330" t="s">
        <v>375</v>
      </c>
      <c r="D6" s="317" t="s">
        <v>15</v>
      </c>
      <c r="E6" s="317" t="s">
        <v>718</v>
      </c>
      <c r="F6" s="316" t="s">
        <v>9</v>
      </c>
      <c r="G6" s="316" t="s">
        <v>11</v>
      </c>
      <c r="H6" s="316"/>
      <c r="I6" s="316"/>
      <c r="J6" s="316" t="s">
        <v>719</v>
      </c>
      <c r="K6" s="316" t="s">
        <v>901</v>
      </c>
      <c r="L6" s="316" t="str">
        <f>VLOOKUP(C6,Guide_Internal_Use!$C$2:$D$207,2,FALSE)</f>
        <v>Prefunded - Aggregate Participant Contributions - Post-Haircut Posted; 
Reported as at quarter end</v>
      </c>
      <c r="M6" s="316"/>
    </row>
    <row r="7" spans="1:13" ht="36" x14ac:dyDescent="0.35">
      <c r="A7" s="315">
        <v>4.0999999999999996</v>
      </c>
      <c r="B7" s="315" t="s">
        <v>7</v>
      </c>
      <c r="C7" s="330" t="s">
        <v>376</v>
      </c>
      <c r="D7" s="317" t="s">
        <v>16</v>
      </c>
      <c r="E7" s="317" t="s">
        <v>718</v>
      </c>
      <c r="F7" s="316" t="s">
        <v>9</v>
      </c>
      <c r="G7" s="316" t="s">
        <v>11</v>
      </c>
      <c r="H7" s="316"/>
      <c r="I7" s="316"/>
      <c r="J7" s="316" t="s">
        <v>719</v>
      </c>
      <c r="K7" s="316" t="s">
        <v>901</v>
      </c>
      <c r="L7" s="316" t="str">
        <f>VLOOKUP(C7,Guide_Internal_Use!$C$2:$D$207,2,FALSE)</f>
        <v>Prefunded - Other; 
Reported as at quarter end</v>
      </c>
      <c r="M7" s="316"/>
    </row>
    <row r="8" spans="1:13" ht="36" x14ac:dyDescent="0.35">
      <c r="A8" s="315">
        <v>4.0999999999999996</v>
      </c>
      <c r="B8" s="315" t="s">
        <v>7</v>
      </c>
      <c r="C8" s="330" t="s">
        <v>377</v>
      </c>
      <c r="D8" s="317" t="s">
        <v>17</v>
      </c>
      <c r="E8" s="317" t="s">
        <v>718</v>
      </c>
      <c r="F8" s="316" t="s">
        <v>9</v>
      </c>
      <c r="G8" s="316" t="s">
        <v>11</v>
      </c>
      <c r="H8" s="316"/>
      <c r="I8" s="316"/>
      <c r="J8" s="316" t="s">
        <v>719</v>
      </c>
      <c r="K8" s="316" t="s">
        <v>901</v>
      </c>
      <c r="L8" s="316" t="str">
        <f>VLOOKUP(C8,Guide_Internal_Use!$C$2:$D$207,2,FALSE)</f>
        <v>Committed - Own/parent funds that are committed to address a participant default (or round of participant defaults); 
Reported as at quarter end</v>
      </c>
      <c r="M8" s="316"/>
    </row>
    <row r="9" spans="1:13" ht="36" x14ac:dyDescent="0.35">
      <c r="A9" s="315">
        <v>4.0999999999999996</v>
      </c>
      <c r="B9" s="315" t="s">
        <v>7</v>
      </c>
      <c r="C9" s="330" t="s">
        <v>378</v>
      </c>
      <c r="D9" s="317" t="s">
        <v>18</v>
      </c>
      <c r="E9" s="317" t="s">
        <v>718</v>
      </c>
      <c r="F9" s="316" t="s">
        <v>9</v>
      </c>
      <c r="G9" s="316" t="s">
        <v>11</v>
      </c>
      <c r="H9" s="316"/>
      <c r="I9" s="316"/>
      <c r="J9" s="316" t="s">
        <v>719</v>
      </c>
      <c r="K9" s="316" t="s">
        <v>901</v>
      </c>
      <c r="L9" s="316" t="str">
        <f>VLOOKUP(C9,Guide_Internal_Use!$C$2:$D$207,2,FALSE)</f>
        <v>Committed - Aggregate participant commitments to address an initial participant default (or initial round of participant defaults); 
Reported as at quarter end</v>
      </c>
      <c r="M9" s="316"/>
    </row>
    <row r="10" spans="1:13" ht="48" x14ac:dyDescent="0.35">
      <c r="A10" s="315">
        <v>4.0999999999999996</v>
      </c>
      <c r="B10" s="315" t="s">
        <v>7</v>
      </c>
      <c r="C10" s="330" t="s">
        <v>379</v>
      </c>
      <c r="D10" s="317" t="s">
        <v>19</v>
      </c>
      <c r="E10" s="317" t="s">
        <v>718</v>
      </c>
      <c r="F10" s="316" t="s">
        <v>9</v>
      </c>
      <c r="G10" s="316" t="s">
        <v>11</v>
      </c>
      <c r="H10" s="316"/>
      <c r="I10" s="316"/>
      <c r="J10" s="316" t="s">
        <v>719</v>
      </c>
      <c r="K10" s="316" t="s">
        <v>901</v>
      </c>
      <c r="L10" s="316" t="str">
        <f>VLOOKUP(C10,Guide_Internal_Use!$C$2:$D$207,2,FALSE)</f>
        <v>Committed - Aggregate participant commitments to replenish the default fund to deal with a subsequent participant default (or round of participant defaults) after the initial participant default (or round of participant defaults) has been addressed; 
Reported as at quarter end</v>
      </c>
      <c r="M10" s="316"/>
    </row>
    <row r="11" spans="1:13" ht="36" x14ac:dyDescent="0.35">
      <c r="A11" s="315">
        <v>4.0999999999999996</v>
      </c>
      <c r="B11" s="315" t="s">
        <v>7</v>
      </c>
      <c r="C11" s="330" t="s">
        <v>380</v>
      </c>
      <c r="D11" s="317" t="s">
        <v>20</v>
      </c>
      <c r="E11" s="317" t="s">
        <v>718</v>
      </c>
      <c r="F11" s="316" t="s">
        <v>9</v>
      </c>
      <c r="G11" s="316" t="s">
        <v>11</v>
      </c>
      <c r="H11" s="316"/>
      <c r="I11" s="316"/>
      <c r="J11" s="316" t="s">
        <v>719</v>
      </c>
      <c r="K11" s="316" t="s">
        <v>901</v>
      </c>
      <c r="L11" s="316" t="str">
        <f>VLOOKUP(C11,Guide_Internal_Use!$C$2:$D$207,2,FALSE)</f>
        <v>Committed - Other; 
Reported as at quarter end</v>
      </c>
      <c r="M11" s="316"/>
    </row>
    <row r="12" spans="1:13" x14ac:dyDescent="0.35">
      <c r="A12" s="316">
        <v>4.2</v>
      </c>
      <c r="B12" s="315" t="s">
        <v>21</v>
      </c>
      <c r="C12" s="330" t="s">
        <v>381</v>
      </c>
      <c r="D12" s="317" t="s">
        <v>22</v>
      </c>
      <c r="E12" s="317" t="s">
        <v>718</v>
      </c>
      <c r="F12" s="316" t="s">
        <v>23</v>
      </c>
      <c r="G12" s="316" t="s">
        <v>11</v>
      </c>
      <c r="H12" s="316"/>
      <c r="I12" s="316"/>
      <c r="J12" s="316" t="s">
        <v>719</v>
      </c>
      <c r="K12" s="316" t="s">
        <v>901</v>
      </c>
      <c r="L12" s="316" t="str">
        <f>VLOOKUP(C12,Guide_Internal_Use!$C$2:$D$207,2,FALSE)</f>
        <v>Kccp - Kccp need only be reported by those CCPs which are, or seek to be a "qualifying CCP" under relevant law</v>
      </c>
      <c r="M12" s="316"/>
    </row>
    <row r="13" spans="1:13" ht="24" x14ac:dyDescent="0.35">
      <c r="A13" s="317">
        <v>4.3</v>
      </c>
      <c r="B13" s="315" t="s">
        <v>24</v>
      </c>
      <c r="C13" s="331" t="s">
        <v>492</v>
      </c>
      <c r="D13" s="317" t="s">
        <v>25</v>
      </c>
      <c r="E13" s="317" t="s">
        <v>718</v>
      </c>
      <c r="F13" s="316" t="s">
        <v>9</v>
      </c>
      <c r="G13" s="316" t="s">
        <v>11</v>
      </c>
      <c r="H13" s="316"/>
      <c r="I13" s="316"/>
      <c r="J13" s="316" t="s">
        <v>985</v>
      </c>
      <c r="K13" s="316" t="s">
        <v>778</v>
      </c>
      <c r="L13" s="316" t="str">
        <f>VLOOKUP(C13,Guide_Internal_Use!$C$2:$D$207,2,FALSE)</f>
        <v>Cash deposited at a central bank of issue of the currency concerned;
Reported as at quarter end; Pre-Haircut and Post-Haircut</v>
      </c>
      <c r="M13" s="316"/>
    </row>
    <row r="14" spans="1:13" ht="36" x14ac:dyDescent="0.35">
      <c r="A14" s="317">
        <v>4.3</v>
      </c>
      <c r="B14" s="315" t="s">
        <v>24</v>
      </c>
      <c r="C14" s="331" t="s">
        <v>493</v>
      </c>
      <c r="D14" s="317" t="s">
        <v>27</v>
      </c>
      <c r="E14" s="317" t="s">
        <v>718</v>
      </c>
      <c r="F14" s="316" t="s">
        <v>9</v>
      </c>
      <c r="G14" s="316" t="s">
        <v>11</v>
      </c>
      <c r="H14" s="316"/>
      <c r="I14" s="316"/>
      <c r="J14" s="316" t="s">
        <v>985</v>
      </c>
      <c r="K14" s="316" t="s">
        <v>778</v>
      </c>
      <c r="L14" s="316" t="str">
        <f>VLOOKUP(C14,Guide_Internal_Use!$C$2:$D$207,2,FALSE)</f>
        <v xml:space="preserve">Cash deposited at other central banks;
Reported as at quarter end; Pre-Haircut and Post-Haircut
</v>
      </c>
      <c r="M14" s="316"/>
    </row>
    <row r="15" spans="1:13" ht="36" x14ac:dyDescent="0.35">
      <c r="A15" s="317">
        <v>4.3</v>
      </c>
      <c r="B15" s="315" t="s">
        <v>24</v>
      </c>
      <c r="C15" s="331" t="s">
        <v>494</v>
      </c>
      <c r="D15" s="317" t="s">
        <v>28</v>
      </c>
      <c r="E15" s="317" t="s">
        <v>718</v>
      </c>
      <c r="F15" s="316" t="s">
        <v>9</v>
      </c>
      <c r="G15" s="316" t="s">
        <v>11</v>
      </c>
      <c r="H15" s="316"/>
      <c r="I15" s="316"/>
      <c r="J15" s="316" t="s">
        <v>985</v>
      </c>
      <c r="K15" s="316" t="s">
        <v>778</v>
      </c>
      <c r="L15" s="316" t="str">
        <f>VLOOKUP(C15,Guide_Internal_Use!$C$2:$D$207,2,FALSE)</f>
        <v xml:space="preserve">Secured cash deposited at commercial banks (including reverse repo);
Reported as at quarter end; Pre-Haircut and Post-Haircut
</v>
      </c>
      <c r="M15" s="316"/>
    </row>
    <row r="16" spans="1:13" ht="24" x14ac:dyDescent="0.35">
      <c r="A16" s="317">
        <v>4.3</v>
      </c>
      <c r="B16" s="315" t="s">
        <v>24</v>
      </c>
      <c r="C16" s="331" t="s">
        <v>495</v>
      </c>
      <c r="D16" s="317" t="s">
        <v>29</v>
      </c>
      <c r="E16" s="317" t="s">
        <v>718</v>
      </c>
      <c r="F16" s="316" t="s">
        <v>9</v>
      </c>
      <c r="G16" s="316" t="s">
        <v>11</v>
      </c>
      <c r="H16" s="316"/>
      <c r="I16" s="316"/>
      <c r="J16" s="316" t="s">
        <v>985</v>
      </c>
      <c r="K16" s="316" t="s">
        <v>778</v>
      </c>
      <c r="L16" s="316" t="str">
        <f>VLOOKUP(C16,Guide_Internal_Use!$C$2:$D$207,2,FALSE)</f>
        <v>Unsecured cash deposited at commercial banks;
Reported as at quarter end; Pre-Haircut and Post-Haircut</v>
      </c>
      <c r="M16" s="316"/>
    </row>
    <row r="17" spans="1:13" ht="24" x14ac:dyDescent="0.35">
      <c r="A17" s="317">
        <v>4.3</v>
      </c>
      <c r="B17" s="315" t="s">
        <v>24</v>
      </c>
      <c r="C17" s="331" t="s">
        <v>496</v>
      </c>
      <c r="D17" s="317" t="s">
        <v>30</v>
      </c>
      <c r="E17" s="317" t="s">
        <v>718</v>
      </c>
      <c r="F17" s="316" t="s">
        <v>9</v>
      </c>
      <c r="G17" s="316" t="s">
        <v>11</v>
      </c>
      <c r="H17" s="316"/>
      <c r="I17" s="316"/>
      <c r="J17" s="316" t="s">
        <v>985</v>
      </c>
      <c r="K17" s="316" t="s">
        <v>778</v>
      </c>
      <c r="L17" s="316" t="str">
        <f>VLOOKUP(C17,Guide_Internal_Use!$C$2:$D$207,2,FALSE)</f>
        <v>Non-Cash Sovereign Government Bonds - Domestic;
Reported as at quarter end; Pre-Haircut and Post-Haircut</v>
      </c>
      <c r="M17" s="316"/>
    </row>
    <row r="18" spans="1:13" ht="36" x14ac:dyDescent="0.35">
      <c r="A18" s="317">
        <v>4.3</v>
      </c>
      <c r="B18" s="315" t="s">
        <v>24</v>
      </c>
      <c r="C18" s="331" t="s">
        <v>497</v>
      </c>
      <c r="D18" s="317" t="s">
        <v>31</v>
      </c>
      <c r="E18" s="317" t="s">
        <v>718</v>
      </c>
      <c r="F18" s="316" t="s">
        <v>9</v>
      </c>
      <c r="G18" s="316" t="s">
        <v>11</v>
      </c>
      <c r="H18" s="316"/>
      <c r="I18" s="316"/>
      <c r="J18" s="316" t="s">
        <v>985</v>
      </c>
      <c r="K18" s="316" t="s">
        <v>778</v>
      </c>
      <c r="L18" s="316" t="str">
        <f>VLOOKUP(C18,Guide_Internal_Use!$C$2:$D$207,2,FALSE)</f>
        <v xml:space="preserve">Non-Cash Sovereign Government Bonds - Other;
Reported as at quarter end; Pre-Haircut and Post-Haircut
</v>
      </c>
      <c r="M18" s="316"/>
    </row>
    <row r="19" spans="1:13" ht="36" x14ac:dyDescent="0.35">
      <c r="A19" s="317">
        <v>4.3</v>
      </c>
      <c r="B19" s="315" t="s">
        <v>24</v>
      </c>
      <c r="C19" s="331" t="s">
        <v>498</v>
      </c>
      <c r="D19" s="317" t="s">
        <v>32</v>
      </c>
      <c r="E19" s="317" t="s">
        <v>718</v>
      </c>
      <c r="F19" s="316" t="s">
        <v>9</v>
      </c>
      <c r="G19" s="316" t="s">
        <v>11</v>
      </c>
      <c r="H19" s="316"/>
      <c r="I19" s="316"/>
      <c r="J19" s="316" t="s">
        <v>985</v>
      </c>
      <c r="K19" s="316" t="s">
        <v>778</v>
      </c>
      <c r="L19" s="316" t="str">
        <f>VLOOKUP(C19,Guide_Internal_Use!$C$2:$D$207,2,FALSE)</f>
        <v xml:space="preserve">Non-Cash Agency Bonds;
Reported as at quarter end; Pre-Haircut and Post-Haircut
</v>
      </c>
      <c r="M19" s="316"/>
    </row>
    <row r="20" spans="1:13" ht="36" x14ac:dyDescent="0.35">
      <c r="A20" s="317">
        <v>4.3</v>
      </c>
      <c r="B20" s="315" t="s">
        <v>24</v>
      </c>
      <c r="C20" s="331" t="s">
        <v>499</v>
      </c>
      <c r="D20" s="317" t="s">
        <v>33</v>
      </c>
      <c r="E20" s="317" t="s">
        <v>718</v>
      </c>
      <c r="F20" s="316" t="s">
        <v>9</v>
      </c>
      <c r="G20" s="316" t="s">
        <v>11</v>
      </c>
      <c r="H20" s="316"/>
      <c r="I20" s="316"/>
      <c r="J20" s="316" t="s">
        <v>985</v>
      </c>
      <c r="K20" s="316" t="s">
        <v>778</v>
      </c>
      <c r="L20" s="316" t="str">
        <f>VLOOKUP(C20,Guide_Internal_Use!$C$2:$D$207,2,FALSE)</f>
        <v xml:space="preserve">Non-Cash State/municipal bonds;
Reported as at quarter end; Pre-Haircut and Post-Haircut
</v>
      </c>
      <c r="M20" s="316"/>
    </row>
    <row r="21" spans="1:13" ht="36" x14ac:dyDescent="0.35">
      <c r="A21" s="317">
        <v>4.3</v>
      </c>
      <c r="B21" s="315" t="s">
        <v>24</v>
      </c>
      <c r="C21" s="331" t="s">
        <v>500</v>
      </c>
      <c r="D21" s="317" t="s">
        <v>34</v>
      </c>
      <c r="E21" s="317" t="s">
        <v>718</v>
      </c>
      <c r="F21" s="316" t="s">
        <v>9</v>
      </c>
      <c r="G21" s="316" t="s">
        <v>11</v>
      </c>
      <c r="H21" s="316"/>
      <c r="I21" s="316"/>
      <c r="J21" s="316" t="s">
        <v>985</v>
      </c>
      <c r="K21" s="316" t="s">
        <v>778</v>
      </c>
      <c r="L21" s="316" t="str">
        <f>VLOOKUP(C21,Guide_Internal_Use!$C$2:$D$207,2,FALSE)</f>
        <v xml:space="preserve">Non-Cash Corporate bonds;
Reported as at quarter end; Pre-Haircut and Post-Haircut
</v>
      </c>
      <c r="M21" s="316"/>
    </row>
    <row r="22" spans="1:13" ht="24" x14ac:dyDescent="0.35">
      <c r="A22" s="317">
        <v>4.3</v>
      </c>
      <c r="B22" s="315" t="s">
        <v>24</v>
      </c>
      <c r="C22" s="331" t="s">
        <v>501</v>
      </c>
      <c r="D22" s="317" t="s">
        <v>35</v>
      </c>
      <c r="E22" s="317" t="s">
        <v>718</v>
      </c>
      <c r="F22" s="316" t="s">
        <v>9</v>
      </c>
      <c r="G22" s="316" t="s">
        <v>11</v>
      </c>
      <c r="H22" s="316"/>
      <c r="I22" s="316"/>
      <c r="J22" s="316" t="s">
        <v>985</v>
      </c>
      <c r="K22" s="316" t="s">
        <v>778</v>
      </c>
      <c r="L22" s="316" t="str">
        <f>VLOOKUP(C22,Guide_Internal_Use!$C$2:$D$207,2,FALSE)</f>
        <v>Non-Cash Equities;
Reported as at quarter end; Pre-Haircut and Post-Haircut</v>
      </c>
      <c r="M22" s="316"/>
    </row>
    <row r="23" spans="1:13" ht="36" x14ac:dyDescent="0.35">
      <c r="A23" s="317">
        <v>4.3</v>
      </c>
      <c r="B23" s="315" t="s">
        <v>24</v>
      </c>
      <c r="C23" s="331" t="s">
        <v>502</v>
      </c>
      <c r="D23" s="317" t="s">
        <v>36</v>
      </c>
      <c r="E23" s="317" t="s">
        <v>718</v>
      </c>
      <c r="F23" s="316" t="s">
        <v>9</v>
      </c>
      <c r="G23" s="316" t="s">
        <v>11</v>
      </c>
      <c r="H23" s="316"/>
      <c r="I23" s="316"/>
      <c r="J23" s="316" t="s">
        <v>985</v>
      </c>
      <c r="K23" s="316" t="s">
        <v>778</v>
      </c>
      <c r="L23" s="316" t="str">
        <f>VLOOKUP(C23,Guide_Internal_Use!$C$2:$D$207,2,FALSE)</f>
        <v xml:space="preserve">Non-Cash Commodities - Gold; 
Reported as at quarter end; Pre-Haircut and Post-Haircut
</v>
      </c>
      <c r="M23" s="316"/>
    </row>
    <row r="24" spans="1:13" ht="24" x14ac:dyDescent="0.35">
      <c r="A24" s="317">
        <v>4.3</v>
      </c>
      <c r="B24" s="315" t="s">
        <v>24</v>
      </c>
      <c r="C24" s="331" t="s">
        <v>503</v>
      </c>
      <c r="D24" s="317" t="s">
        <v>37</v>
      </c>
      <c r="E24" s="317" t="s">
        <v>718</v>
      </c>
      <c r="F24" s="316" t="s">
        <v>9</v>
      </c>
      <c r="G24" s="316" t="s">
        <v>11</v>
      </c>
      <c r="H24" s="316"/>
      <c r="I24" s="316"/>
      <c r="J24" s="316" t="s">
        <v>985</v>
      </c>
      <c r="K24" s="316" t="s">
        <v>778</v>
      </c>
      <c r="L24" s="316" t="str">
        <f>VLOOKUP(C24,Guide_Internal_Use!$C$2:$D$207,2,FALSE)</f>
        <v>Non-Cash Commodities - Other;
Reported as at quarter end;  Pre-Haircut and Post-Haircut</v>
      </c>
      <c r="M24" s="316"/>
    </row>
    <row r="25" spans="1:13" ht="36" x14ac:dyDescent="0.35">
      <c r="A25" s="317">
        <v>4.3</v>
      </c>
      <c r="B25" s="315" t="s">
        <v>24</v>
      </c>
      <c r="C25" s="331" t="s">
        <v>504</v>
      </c>
      <c r="D25" s="317" t="s">
        <v>721</v>
      </c>
      <c r="E25" s="317" t="s">
        <v>718</v>
      </c>
      <c r="F25" s="316" t="s">
        <v>9</v>
      </c>
      <c r="G25" s="316" t="s">
        <v>11</v>
      </c>
      <c r="H25" s="316"/>
      <c r="I25" s="316"/>
      <c r="J25" s="316" t="s">
        <v>985</v>
      </c>
      <c r="K25" s="316" t="s">
        <v>778</v>
      </c>
      <c r="L25" s="316" t="str">
        <f>VLOOKUP(C25,Guide_Internal_Use!$C$2:$D$207,2,FALSE)</f>
        <v>Non-Cash Commodities - Mutual Funds / UCITs;
Reported as at quarter end; Pre-Haircut and Post-Haircut</v>
      </c>
      <c r="M25" s="316"/>
    </row>
    <row r="26" spans="1:13" ht="36" x14ac:dyDescent="0.35">
      <c r="A26" s="317">
        <v>4.3</v>
      </c>
      <c r="B26" s="315" t="s">
        <v>24</v>
      </c>
      <c r="C26" s="331" t="s">
        <v>505</v>
      </c>
      <c r="D26" s="317" t="s">
        <v>722</v>
      </c>
      <c r="E26" s="317" t="s">
        <v>718</v>
      </c>
      <c r="F26" s="316" t="s">
        <v>9</v>
      </c>
      <c r="G26" s="316" t="s">
        <v>11</v>
      </c>
      <c r="H26" s="316"/>
      <c r="I26" s="316"/>
      <c r="J26" s="316" t="s">
        <v>985</v>
      </c>
      <c r="K26" s="316" t="s">
        <v>778</v>
      </c>
      <c r="L26" s="316" t="str">
        <f>VLOOKUP(C26,Guide_Internal_Use!$C$2:$D$207,2,FALSE)</f>
        <v xml:space="preserve">Non-Cash Commodities - Other;
Reported as at quarter end;  Pre-Haircut and Post-Haircut
</v>
      </c>
      <c r="M26" s="316"/>
    </row>
    <row r="27" spans="1:13" ht="24" x14ac:dyDescent="0.35">
      <c r="A27" s="317">
        <v>4.3</v>
      </c>
      <c r="B27" s="322" t="s">
        <v>39</v>
      </c>
      <c r="C27" s="331" t="s">
        <v>506</v>
      </c>
      <c r="D27" s="323" t="s">
        <v>40</v>
      </c>
      <c r="E27" s="317" t="s">
        <v>718</v>
      </c>
      <c r="F27" s="316" t="s">
        <v>9</v>
      </c>
      <c r="G27" s="319" t="s">
        <v>11</v>
      </c>
      <c r="H27" s="316"/>
      <c r="I27" s="316"/>
      <c r="J27" s="316" t="s">
        <v>985</v>
      </c>
      <c r="K27" s="316" t="s">
        <v>778</v>
      </c>
      <c r="L27" s="316" t="str">
        <f>VLOOKUP(C27,Guide_Internal_Use!$C$2:$D$207,2,FALSE)</f>
        <v>In total.
Reported as at quarter end;  Pre-Haircut and Post-Haircut</v>
      </c>
      <c r="M27" s="316"/>
    </row>
    <row r="28" spans="1:13" ht="24" x14ac:dyDescent="0.35">
      <c r="A28" s="317">
        <v>4.4000000000000004</v>
      </c>
      <c r="B28" s="315" t="s">
        <v>41</v>
      </c>
      <c r="C28" s="330" t="s">
        <v>382</v>
      </c>
      <c r="D28" s="317" t="s">
        <v>42</v>
      </c>
      <c r="E28" s="317" t="s">
        <v>718</v>
      </c>
      <c r="F28" s="319" t="s">
        <v>43</v>
      </c>
      <c r="G28" s="316" t="s">
        <v>11</v>
      </c>
      <c r="H28" s="316"/>
      <c r="I28" s="316"/>
      <c r="J28" s="316" t="s">
        <v>719</v>
      </c>
      <c r="K28" s="316" t="s">
        <v>901</v>
      </c>
      <c r="L28" s="316" t="str">
        <f>VLOOKUP(C28,Guide_Internal_Use!$C$2:$D$207,2,FALSE)</f>
        <v>State whether the CCP is subject to a minimum “Cover 1” or “Cover 2” requirement in relation to total pre-funded default resources.</v>
      </c>
      <c r="M28" s="316"/>
    </row>
    <row r="29" spans="1:13" ht="24" x14ac:dyDescent="0.35">
      <c r="A29" s="317">
        <v>4.4000000000000004</v>
      </c>
      <c r="B29" s="315" t="s">
        <v>41</v>
      </c>
      <c r="C29" s="330" t="s">
        <v>383</v>
      </c>
      <c r="D29" s="317" t="s">
        <v>44</v>
      </c>
      <c r="E29" s="317" t="s">
        <v>718</v>
      </c>
      <c r="F29" s="316" t="s">
        <v>45</v>
      </c>
      <c r="G29" s="316" t="s">
        <v>11</v>
      </c>
      <c r="H29" s="316"/>
      <c r="I29" s="316"/>
      <c r="J29" s="316" t="s">
        <v>719</v>
      </c>
      <c r="K29" s="316" t="s">
        <v>901</v>
      </c>
      <c r="L29" s="316" t="str">
        <f>VLOOKUP(C29,Guide_Internal_Use!$C$2:$D$207,2,FALSE)</f>
        <v>For each clearing service, state the number of business days within which the CCP assumes it will close out the default when calculating credit exposures that would potentially need to be covered by the default fund.</v>
      </c>
      <c r="M29" s="316"/>
    </row>
    <row r="30" spans="1:13" ht="48" x14ac:dyDescent="0.35">
      <c r="A30" s="317">
        <v>4.4000000000000004</v>
      </c>
      <c r="B30" s="322" t="s">
        <v>41</v>
      </c>
      <c r="C30" s="330" t="s">
        <v>723</v>
      </c>
      <c r="D30" s="323" t="s">
        <v>724</v>
      </c>
      <c r="E30" s="323" t="s">
        <v>725</v>
      </c>
      <c r="F30" s="316" t="s">
        <v>9</v>
      </c>
      <c r="G30" s="319" t="s">
        <v>48</v>
      </c>
      <c r="H30" s="319"/>
      <c r="I30" s="316"/>
      <c r="J30" s="316" t="s">
        <v>719</v>
      </c>
      <c r="K30" s="316" t="s">
        <v>901</v>
      </c>
      <c r="L30" s="328" t="str">
        <f>VLOOKUP("4.4.3",Guide_Internal_Use!$C$2:$D$207,2,FALSE)</f>
        <v>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v>
      </c>
      <c r="M30" s="316"/>
    </row>
    <row r="31" spans="1:13" ht="48" x14ac:dyDescent="0.35">
      <c r="A31" s="317">
        <v>4.4000000000000004</v>
      </c>
      <c r="B31" s="322" t="s">
        <v>41</v>
      </c>
      <c r="C31" s="330" t="s">
        <v>726</v>
      </c>
      <c r="D31" s="323" t="s">
        <v>724</v>
      </c>
      <c r="E31" s="323" t="s">
        <v>727</v>
      </c>
      <c r="F31" s="316" t="s">
        <v>9</v>
      </c>
      <c r="G31" s="319" t="s">
        <v>48</v>
      </c>
      <c r="H31" s="319"/>
      <c r="I31" s="316"/>
      <c r="J31" s="316" t="s">
        <v>719</v>
      </c>
      <c r="K31" s="316" t="s">
        <v>901</v>
      </c>
      <c r="L31" s="328" t="str">
        <f>L30</f>
        <v>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v>
      </c>
      <c r="M31" s="316"/>
    </row>
    <row r="32" spans="1:13" ht="24" x14ac:dyDescent="0.35">
      <c r="A32" s="317">
        <v>4.4000000000000004</v>
      </c>
      <c r="B32" s="315" t="s">
        <v>41</v>
      </c>
      <c r="C32" s="330" t="s">
        <v>384</v>
      </c>
      <c r="D32" s="317" t="s">
        <v>49</v>
      </c>
      <c r="E32" s="317" t="s">
        <v>718</v>
      </c>
      <c r="F32" s="316" t="s">
        <v>45</v>
      </c>
      <c r="G32" s="319" t="s">
        <v>68</v>
      </c>
      <c r="H32" s="316"/>
      <c r="I32" s="316"/>
      <c r="J32" s="316" t="s">
        <v>719</v>
      </c>
      <c r="K32" s="316" t="s">
        <v>901</v>
      </c>
      <c r="L32" s="316" t="str">
        <f>VLOOKUP(C32,Guide_Internal_Use!$C$2:$D$207,2,FALSE)</f>
        <v>Report the number of business days, if any, on which the above amount (4.4.3) exceeded actual pre-funded default resources (in excess of initial margin).</v>
      </c>
      <c r="M32" s="316"/>
    </row>
    <row r="33" spans="1:13" x14ac:dyDescent="0.35">
      <c r="A33" s="317">
        <v>4.4000000000000004</v>
      </c>
      <c r="B33" s="315" t="s">
        <v>41</v>
      </c>
      <c r="C33" s="330" t="s">
        <v>511</v>
      </c>
      <c r="D33" s="317" t="s">
        <v>50</v>
      </c>
      <c r="E33" s="317" t="s">
        <v>718</v>
      </c>
      <c r="F33" s="316" t="s">
        <v>9</v>
      </c>
      <c r="G33" s="319" t="s">
        <v>68</v>
      </c>
      <c r="H33" s="316"/>
      <c r="I33" s="316"/>
      <c r="J33" s="316" t="s">
        <v>719</v>
      </c>
      <c r="K33" s="316" t="s">
        <v>901</v>
      </c>
      <c r="L33" s="316" t="str">
        <f>VLOOKUP(C33,Guide_Internal_Use!$C$2:$D$207,2,FALSE)</f>
        <v>The amount in 4.4.3 which exceeded actual pre-funded default resources (in excess of initial margin)</v>
      </c>
      <c r="M33" s="316"/>
    </row>
    <row r="34" spans="1:13" ht="36" x14ac:dyDescent="0.35">
      <c r="A34" s="317">
        <v>4.4000000000000004</v>
      </c>
      <c r="B34" s="315" t="s">
        <v>41</v>
      </c>
      <c r="C34" s="330" t="s">
        <v>728</v>
      </c>
      <c r="D34" s="317" t="s">
        <v>729</v>
      </c>
      <c r="E34" s="317" t="s">
        <v>730</v>
      </c>
      <c r="F34" s="316" t="s">
        <v>9</v>
      </c>
      <c r="G34" s="319" t="s">
        <v>48</v>
      </c>
      <c r="H34" s="316"/>
      <c r="I34" s="316"/>
      <c r="J34" s="316" t="s">
        <v>719</v>
      </c>
      <c r="K34" s="316" t="s">
        <v>901</v>
      </c>
      <c r="L34" s="328" t="str">
        <f>VLOOKUP("4.4.6",Guide_Internal_Use!$C$2:$D$207,2,FALSE)</f>
        <v>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v>
      </c>
      <c r="M34" s="316"/>
    </row>
    <row r="35" spans="1:13" ht="36" x14ac:dyDescent="0.35">
      <c r="A35" s="317">
        <v>4.4000000000000004</v>
      </c>
      <c r="B35" s="315" t="s">
        <v>41</v>
      </c>
      <c r="C35" s="330" t="s">
        <v>731</v>
      </c>
      <c r="D35" s="317" t="s">
        <v>729</v>
      </c>
      <c r="E35" s="317" t="s">
        <v>727</v>
      </c>
      <c r="F35" s="316" t="s">
        <v>9</v>
      </c>
      <c r="G35" s="319" t="s">
        <v>48</v>
      </c>
      <c r="H35" s="316"/>
      <c r="I35" s="316"/>
      <c r="J35" s="316" t="s">
        <v>719</v>
      </c>
      <c r="K35" s="316" t="s">
        <v>901</v>
      </c>
      <c r="L35" s="328" t="str">
        <f>L34</f>
        <v>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v>
      </c>
      <c r="M35" s="316"/>
    </row>
    <row r="36" spans="1:13" ht="48" x14ac:dyDescent="0.35">
      <c r="A36" s="317">
        <v>4.4000000000000004</v>
      </c>
      <c r="B36" s="315" t="s">
        <v>41</v>
      </c>
      <c r="C36" s="330" t="s">
        <v>732</v>
      </c>
      <c r="D36" s="317" t="s">
        <v>733</v>
      </c>
      <c r="E36" s="317" t="s">
        <v>730</v>
      </c>
      <c r="F36" s="316" t="s">
        <v>9</v>
      </c>
      <c r="G36" s="319" t="s">
        <v>48</v>
      </c>
      <c r="H36" s="316"/>
      <c r="I36" s="316"/>
      <c r="J36" s="316" t="s">
        <v>719</v>
      </c>
      <c r="K36" s="316" t="s">
        <v>901</v>
      </c>
      <c r="L36" s="328" t="str">
        <f>VLOOKUP("4.4.7",Guide_Internal_Use!$C$2:$D$207,2,FALSE)</f>
        <v>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v>
      </c>
      <c r="M36" s="316"/>
    </row>
    <row r="37" spans="1:13" ht="48" x14ac:dyDescent="0.35">
      <c r="A37" s="317">
        <v>4.4000000000000004</v>
      </c>
      <c r="B37" s="315" t="s">
        <v>41</v>
      </c>
      <c r="C37" s="330" t="s">
        <v>734</v>
      </c>
      <c r="D37" s="317" t="s">
        <v>733</v>
      </c>
      <c r="E37" s="317" t="s">
        <v>727</v>
      </c>
      <c r="F37" s="316" t="s">
        <v>9</v>
      </c>
      <c r="G37" s="316" t="s">
        <v>11</v>
      </c>
      <c r="H37" s="316"/>
      <c r="I37" s="316"/>
      <c r="J37" s="316" t="s">
        <v>719</v>
      </c>
      <c r="K37" s="316" t="s">
        <v>901</v>
      </c>
      <c r="L37" s="328" t="str">
        <f>L36</f>
        <v>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v>
      </c>
      <c r="M37" s="316"/>
    </row>
    <row r="38" spans="1:13" ht="24" x14ac:dyDescent="0.35">
      <c r="A38" s="317">
        <v>4.4000000000000004</v>
      </c>
      <c r="B38" s="315" t="s">
        <v>41</v>
      </c>
      <c r="C38" s="330" t="s">
        <v>385</v>
      </c>
      <c r="D38" s="317" t="s">
        <v>735</v>
      </c>
      <c r="E38" s="317" t="s">
        <v>718</v>
      </c>
      <c r="F38" s="316" t="s">
        <v>45</v>
      </c>
      <c r="G38" s="316" t="s">
        <v>11</v>
      </c>
      <c r="H38" s="316"/>
      <c r="I38" s="316"/>
      <c r="J38" s="316" t="s">
        <v>719</v>
      </c>
      <c r="K38" s="316" t="s">
        <v>901</v>
      </c>
      <c r="L38" s="316" t="str">
        <f>VLOOKUP(C38,Guide_Internal_Use!$C$2:$D$207,2,FALSE)</f>
        <v>Number of business days, if any, on which the above amount (4.4.6) exceeded actual pre-funded default resources (in excess of initial margin) and by how much.</v>
      </c>
      <c r="M38" s="316"/>
    </row>
    <row r="39" spans="1:13" ht="24" x14ac:dyDescent="0.35">
      <c r="A39" s="317">
        <v>4.4000000000000004</v>
      </c>
      <c r="B39" s="315" t="s">
        <v>41</v>
      </c>
      <c r="C39" s="330" t="s">
        <v>512</v>
      </c>
      <c r="D39" s="317" t="s">
        <v>736</v>
      </c>
      <c r="E39" s="317" t="s">
        <v>718</v>
      </c>
      <c r="F39" s="316" t="s">
        <v>9</v>
      </c>
      <c r="G39" s="316" t="s">
        <v>11</v>
      </c>
      <c r="H39" s="316"/>
      <c r="I39" s="316"/>
      <c r="J39" s="316" t="s">
        <v>719</v>
      </c>
      <c r="K39" s="316" t="s">
        <v>901</v>
      </c>
      <c r="L39" s="316" t="str">
        <f>VLOOKUP(C39,Guide_Internal_Use!$C$2:$D$207,2,FALSE)</f>
        <v xml:space="preserve">The amount in 4.4.6 which exceeded actual pre-funded default resources (in excess of initial margin)
</v>
      </c>
      <c r="M39" s="316"/>
    </row>
    <row r="40" spans="1:13" ht="36" x14ac:dyDescent="0.35">
      <c r="A40" s="317">
        <v>4.4000000000000004</v>
      </c>
      <c r="B40" s="315" t="s">
        <v>41</v>
      </c>
      <c r="C40" s="330" t="s">
        <v>737</v>
      </c>
      <c r="D40" s="317" t="s">
        <v>738</v>
      </c>
      <c r="E40" s="317" t="s">
        <v>730</v>
      </c>
      <c r="F40" s="316" t="s">
        <v>9</v>
      </c>
      <c r="G40" s="316" t="s">
        <v>11</v>
      </c>
      <c r="H40" s="316"/>
      <c r="I40" s="316"/>
      <c r="J40" s="316" t="s">
        <v>719</v>
      </c>
      <c r="K40" s="316" t="s">
        <v>901</v>
      </c>
      <c r="L40" s="328" t="str">
        <f>VLOOKUP("4.4.10",Guide_Internal_Use!$C$2:$D$207,2,FALSE)</f>
        <v>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v>
      </c>
      <c r="M40" s="316"/>
    </row>
    <row r="41" spans="1:13" ht="36" x14ac:dyDescent="0.35">
      <c r="A41" s="317">
        <v>4.4000000000000004</v>
      </c>
      <c r="B41" s="315" t="s">
        <v>41</v>
      </c>
      <c r="C41" s="330" t="s">
        <v>739</v>
      </c>
      <c r="D41" s="317" t="s">
        <v>738</v>
      </c>
      <c r="E41" s="317" t="s">
        <v>727</v>
      </c>
      <c r="F41" s="316" t="s">
        <v>9</v>
      </c>
      <c r="G41" s="316" t="s">
        <v>11</v>
      </c>
      <c r="H41" s="316"/>
      <c r="I41" s="316"/>
      <c r="J41" s="316" t="s">
        <v>719</v>
      </c>
      <c r="K41" s="316" t="s">
        <v>901</v>
      </c>
      <c r="L41" s="328" t="str">
        <f>L40</f>
        <v>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v>
      </c>
      <c r="M41" s="316"/>
    </row>
    <row r="42" spans="1:13" x14ac:dyDescent="0.35">
      <c r="A42" s="316">
        <v>5.0999999999999996</v>
      </c>
      <c r="B42" s="315" t="s">
        <v>58</v>
      </c>
      <c r="C42" s="330" t="s">
        <v>386</v>
      </c>
      <c r="D42" s="315" t="s">
        <v>59</v>
      </c>
      <c r="E42" s="317" t="s">
        <v>718</v>
      </c>
      <c r="F42" s="319" t="s">
        <v>43</v>
      </c>
      <c r="G42" s="316" t="s">
        <v>11</v>
      </c>
      <c r="H42" s="316"/>
      <c r="I42" s="316"/>
      <c r="J42" s="316" t="s">
        <v>719</v>
      </c>
      <c r="K42" s="316" t="s">
        <v>901</v>
      </c>
      <c r="L42" s="316" t="str">
        <f>VLOOKUP(C42,Guide_Internal_Use!$C$2:$D$207,2,FALSE)</f>
        <v>Assets eligible as initial margin and the respective haircuts applied</v>
      </c>
      <c r="M42" s="316"/>
    </row>
    <row r="43" spans="1:13" ht="24" x14ac:dyDescent="0.35">
      <c r="A43" s="316">
        <v>5.2</v>
      </c>
      <c r="B43" s="315" t="s">
        <v>61</v>
      </c>
      <c r="C43" s="330" t="s">
        <v>387</v>
      </c>
      <c r="D43" s="315" t="s">
        <v>61</v>
      </c>
      <c r="E43" s="317" t="s">
        <v>718</v>
      </c>
      <c r="F43" s="319" t="s">
        <v>43</v>
      </c>
      <c r="G43" s="316" t="s">
        <v>11</v>
      </c>
      <c r="H43" s="316"/>
      <c r="I43" s="316"/>
      <c r="J43" s="316" t="s">
        <v>719</v>
      </c>
      <c r="K43" s="316" t="s">
        <v>901</v>
      </c>
      <c r="L43" s="316" t="str">
        <f>VLOOKUP(C43,Guide_Internal_Use!$C$2:$D$207,2,FALSE)</f>
        <v>Assets Eligible for pre-funded participant contributions to the default resources, and the respective haircuts applied (if different from 5.1)</v>
      </c>
      <c r="M43" s="316"/>
    </row>
    <row r="44" spans="1:13" x14ac:dyDescent="0.35">
      <c r="A44" s="316">
        <v>5.3</v>
      </c>
      <c r="B44" s="315" t="s">
        <v>62</v>
      </c>
      <c r="C44" s="330" t="s">
        <v>388</v>
      </c>
      <c r="D44" s="317" t="s">
        <v>63</v>
      </c>
      <c r="E44" s="317" t="s">
        <v>718</v>
      </c>
      <c r="F44" s="316" t="s">
        <v>740</v>
      </c>
      <c r="G44" s="316" t="s">
        <v>11</v>
      </c>
      <c r="H44" s="316"/>
      <c r="I44" s="316"/>
      <c r="J44" s="316" t="s">
        <v>719</v>
      </c>
      <c r="K44" s="316" t="s">
        <v>901</v>
      </c>
      <c r="L44" s="316" t="str">
        <f>VLOOKUP(C44,Guide_Internal_Use!$C$2:$D$207,2,FALSE)</f>
        <v>Confidence interval targeted through the calculation of haircuts</v>
      </c>
      <c r="M44" s="316"/>
    </row>
    <row r="45" spans="1:13" x14ac:dyDescent="0.35">
      <c r="A45" s="316">
        <v>5.3</v>
      </c>
      <c r="B45" s="315" t="s">
        <v>62</v>
      </c>
      <c r="C45" s="330" t="s">
        <v>389</v>
      </c>
      <c r="D45" s="317" t="s">
        <v>65</v>
      </c>
      <c r="E45" s="317" t="s">
        <v>718</v>
      </c>
      <c r="F45" s="319" t="s">
        <v>43</v>
      </c>
      <c r="G45" s="316" t="s">
        <v>11</v>
      </c>
      <c r="H45" s="316"/>
      <c r="I45" s="316"/>
      <c r="J45" s="316" t="s">
        <v>719</v>
      </c>
      <c r="K45" s="316" t="s">
        <v>901</v>
      </c>
      <c r="L45" s="316" t="str">
        <f>VLOOKUP(C45,Guide_Internal_Use!$C$2:$D$207,2,FALSE)</f>
        <v>Assumed holding/liquidation period for the assets accepted</v>
      </c>
      <c r="M45" s="316"/>
    </row>
    <row r="46" spans="1:13" x14ac:dyDescent="0.35">
      <c r="A46" s="316">
        <v>5.3</v>
      </c>
      <c r="B46" s="315" t="s">
        <v>62</v>
      </c>
      <c r="C46" s="330" t="s">
        <v>390</v>
      </c>
      <c r="D46" s="317" t="s">
        <v>66</v>
      </c>
      <c r="E46" s="317" t="s">
        <v>718</v>
      </c>
      <c r="F46" s="319" t="s">
        <v>43</v>
      </c>
      <c r="G46" s="316" t="s">
        <v>11</v>
      </c>
      <c r="H46" s="316"/>
      <c r="I46" s="316"/>
      <c r="J46" s="316" t="s">
        <v>719</v>
      </c>
      <c r="K46" s="316" t="s">
        <v>901</v>
      </c>
      <c r="L46" s="316" t="str">
        <f>VLOOKUP(C46,Guide_Internal_Use!$C$2:$D$207,2,FALSE)</f>
        <v>Look-back period used for testing the haircuts (number of days)</v>
      </c>
      <c r="M46" s="316"/>
    </row>
    <row r="47" spans="1:13" ht="24" x14ac:dyDescent="0.35">
      <c r="A47" s="316">
        <v>5.3</v>
      </c>
      <c r="B47" s="315" t="s">
        <v>62</v>
      </c>
      <c r="C47" s="330" t="s">
        <v>391</v>
      </c>
      <c r="D47" s="317" t="s">
        <v>67</v>
      </c>
      <c r="E47" s="317" t="s">
        <v>718</v>
      </c>
      <c r="F47" s="316" t="s">
        <v>45</v>
      </c>
      <c r="G47" s="316" t="s">
        <v>68</v>
      </c>
      <c r="H47" s="316"/>
      <c r="I47" s="316"/>
      <c r="J47" s="316" t="s">
        <v>719</v>
      </c>
      <c r="K47" s="316" t="s">
        <v>901</v>
      </c>
      <c r="L47" s="316" t="str">
        <f>VLOOKUP(C47,Guide_Internal_Use!$C$2:$D$207,2,FALSE)</f>
        <v>Number of days during the look-back period on which the fall in value during the assumed holding/liquidation period exceeded the haircut on an asset.</v>
      </c>
      <c r="M47" s="316"/>
    </row>
    <row r="48" spans="1:13" ht="24" x14ac:dyDescent="0.35">
      <c r="A48" s="316">
        <v>6.1</v>
      </c>
      <c r="B48" s="316" t="s">
        <v>69</v>
      </c>
      <c r="C48" s="332" t="s">
        <v>741</v>
      </c>
      <c r="D48" s="316" t="s">
        <v>70</v>
      </c>
      <c r="E48" s="316" t="s">
        <v>313</v>
      </c>
      <c r="F48" s="316" t="s">
        <v>9</v>
      </c>
      <c r="G48" s="316" t="s">
        <v>11</v>
      </c>
      <c r="H48" s="316"/>
      <c r="I48" s="316"/>
      <c r="J48" s="316" t="s">
        <v>742</v>
      </c>
      <c r="K48" s="316" t="s">
        <v>898</v>
      </c>
      <c r="L48" s="328" t="str">
        <f>VLOOKUP("6.1.1",Guide_Internal_Use!$C$2:$D$207,2,FALSE)</f>
        <v>Total initial margin required split by house, client gross, client net and 
total(if not segregated);</v>
      </c>
      <c r="M48" s="316" t="s">
        <v>940</v>
      </c>
    </row>
    <row r="49" spans="1:13" ht="24" x14ac:dyDescent="0.35">
      <c r="A49" s="316">
        <v>6.1</v>
      </c>
      <c r="B49" s="316" t="s">
        <v>69</v>
      </c>
      <c r="C49" s="332" t="s">
        <v>743</v>
      </c>
      <c r="D49" s="316" t="s">
        <v>70</v>
      </c>
      <c r="E49" s="316" t="s">
        <v>314</v>
      </c>
      <c r="F49" s="316" t="s">
        <v>9</v>
      </c>
      <c r="G49" s="316" t="s">
        <v>11</v>
      </c>
      <c r="H49" s="316"/>
      <c r="I49" s="316"/>
      <c r="J49" s="316" t="s">
        <v>742</v>
      </c>
      <c r="K49" s="316" t="s">
        <v>898</v>
      </c>
      <c r="L49" s="328" t="str">
        <f>L48</f>
        <v>Total initial margin required split by house, client gross, client net and 
total(if not segregated);</v>
      </c>
      <c r="M49" s="316" t="s">
        <v>940</v>
      </c>
    </row>
    <row r="50" spans="1:13" ht="24" x14ac:dyDescent="0.35">
      <c r="A50" s="316">
        <v>6.1</v>
      </c>
      <c r="B50" s="316" t="s">
        <v>69</v>
      </c>
      <c r="C50" s="332" t="s">
        <v>744</v>
      </c>
      <c r="D50" s="316" t="s">
        <v>70</v>
      </c>
      <c r="E50" s="316" t="s">
        <v>315</v>
      </c>
      <c r="F50" s="316" t="s">
        <v>9</v>
      </c>
      <c r="G50" s="316" t="s">
        <v>11</v>
      </c>
      <c r="H50" s="316"/>
      <c r="I50" s="316"/>
      <c r="J50" s="316" t="s">
        <v>742</v>
      </c>
      <c r="K50" s="316" t="s">
        <v>898</v>
      </c>
      <c r="L50" s="328" t="str">
        <f>L49</f>
        <v>Total initial margin required split by house, client gross, client net and 
total(if not segregated);</v>
      </c>
      <c r="M50" s="316" t="s">
        <v>940</v>
      </c>
    </row>
    <row r="51" spans="1:13" ht="24" x14ac:dyDescent="0.35">
      <c r="A51" s="316">
        <v>6.1</v>
      </c>
      <c r="B51" s="316" t="s">
        <v>69</v>
      </c>
      <c r="C51" s="332" t="s">
        <v>745</v>
      </c>
      <c r="D51" s="316" t="s">
        <v>70</v>
      </c>
      <c r="E51" s="316" t="s">
        <v>316</v>
      </c>
      <c r="F51" s="316" t="s">
        <v>9</v>
      </c>
      <c r="G51" s="316" t="s">
        <v>11</v>
      </c>
      <c r="H51" s="316"/>
      <c r="I51" s="316"/>
      <c r="J51" s="316" t="s">
        <v>742</v>
      </c>
      <c r="K51" s="316" t="s">
        <v>898</v>
      </c>
      <c r="L51" s="328" t="str">
        <f>L50</f>
        <v>Total initial margin required split by house, client gross, client net and 
total(if not segregated);</v>
      </c>
      <c r="M51" s="316" t="s">
        <v>940</v>
      </c>
    </row>
    <row r="52" spans="1:13" ht="24" x14ac:dyDescent="0.35">
      <c r="A52" s="316">
        <v>6.2</v>
      </c>
      <c r="B52" s="316" t="s">
        <v>72</v>
      </c>
      <c r="C52" s="331" t="s">
        <v>514</v>
      </c>
      <c r="D52" s="316" t="s">
        <v>73</v>
      </c>
      <c r="E52" s="317" t="s">
        <v>718</v>
      </c>
      <c r="F52" s="316" t="s">
        <v>9</v>
      </c>
      <c r="G52" s="316" t="s">
        <v>11</v>
      </c>
      <c r="H52" s="316"/>
      <c r="I52" s="316"/>
      <c r="J52" s="316" t="s">
        <v>985</v>
      </c>
      <c r="K52" s="316" t="s">
        <v>778</v>
      </c>
      <c r="L52" s="316" t="str">
        <f>VLOOKUP(C52,Guide_Internal_Use!$C$2:$D$207,2,FALSE)</f>
        <v>Cash deposited at a central bank of issue of the currency concerned; Total split by House and Client;Pre-Haircut and Post Hair-cut</v>
      </c>
      <c r="M52" s="316"/>
    </row>
    <row r="53" spans="1:13" x14ac:dyDescent="0.35">
      <c r="A53" s="316">
        <v>6.2</v>
      </c>
      <c r="B53" s="316" t="s">
        <v>72</v>
      </c>
      <c r="C53" s="331" t="s">
        <v>515</v>
      </c>
      <c r="D53" s="316" t="s">
        <v>75</v>
      </c>
      <c r="E53" s="317" t="s">
        <v>718</v>
      </c>
      <c r="F53" s="316" t="s">
        <v>9</v>
      </c>
      <c r="G53" s="316" t="s">
        <v>11</v>
      </c>
      <c r="H53" s="316"/>
      <c r="I53" s="316"/>
      <c r="J53" s="316" t="s">
        <v>985</v>
      </c>
      <c r="K53" s="316" t="s">
        <v>778</v>
      </c>
      <c r="L53" s="316" t="str">
        <f>VLOOKUP(C53,Guide_Internal_Use!$C$2:$D$207,2,FALSE)</f>
        <v>Cash deposited at other central banks; Total split by House and Client; Pre-Haircut and Post-Haircut</v>
      </c>
      <c r="M53" s="316"/>
    </row>
    <row r="54" spans="1:13" ht="36" x14ac:dyDescent="0.35">
      <c r="A54" s="316">
        <v>6.2</v>
      </c>
      <c r="B54" s="316" t="s">
        <v>72</v>
      </c>
      <c r="C54" s="331" t="s">
        <v>516</v>
      </c>
      <c r="D54" s="316" t="s">
        <v>76</v>
      </c>
      <c r="E54" s="317" t="s">
        <v>718</v>
      </c>
      <c r="F54" s="316" t="s">
        <v>9</v>
      </c>
      <c r="G54" s="316" t="s">
        <v>11</v>
      </c>
      <c r="H54" s="316"/>
      <c r="I54" s="316"/>
      <c r="J54" s="316" t="s">
        <v>985</v>
      </c>
      <c r="K54" s="316" t="s">
        <v>778</v>
      </c>
      <c r="L54" s="316" t="str">
        <f>VLOOKUP(C54,Guide_Internal_Use!$C$2:$D$207,2,FALSE)</f>
        <v xml:space="preserve">Secured cash deposited at commercial banks (including reverse repo); Total split by House and Client; Pre-Haircut and Post-Haircut
</v>
      </c>
      <c r="M54" s="316"/>
    </row>
    <row r="55" spans="1:13" x14ac:dyDescent="0.35">
      <c r="A55" s="316">
        <v>6.2</v>
      </c>
      <c r="B55" s="316" t="s">
        <v>72</v>
      </c>
      <c r="C55" s="331" t="s">
        <v>517</v>
      </c>
      <c r="D55" s="316" t="s">
        <v>77</v>
      </c>
      <c r="E55" s="317" t="s">
        <v>718</v>
      </c>
      <c r="F55" s="316" t="s">
        <v>9</v>
      </c>
      <c r="G55" s="316" t="s">
        <v>11</v>
      </c>
      <c r="H55" s="316"/>
      <c r="I55" s="316"/>
      <c r="J55" s="316" t="s">
        <v>985</v>
      </c>
      <c r="K55" s="316" t="s">
        <v>778</v>
      </c>
      <c r="L55" s="316" t="str">
        <f>VLOOKUP(C55,Guide_Internal_Use!$C$2:$D$207,2,FALSE)</f>
        <v>Unsecured cash deposited at commercial banks; Total split by House and Client; Pre-Haircut and Post Hair-cut</v>
      </c>
      <c r="M55" s="316"/>
    </row>
    <row r="56" spans="1:13" x14ac:dyDescent="0.35">
      <c r="A56" s="316">
        <v>6.2</v>
      </c>
      <c r="B56" s="316" t="s">
        <v>72</v>
      </c>
      <c r="C56" s="331" t="s">
        <v>518</v>
      </c>
      <c r="D56" s="316" t="s">
        <v>78</v>
      </c>
      <c r="E56" s="317" t="s">
        <v>718</v>
      </c>
      <c r="F56" s="316" t="s">
        <v>9</v>
      </c>
      <c r="G56" s="316" t="s">
        <v>11</v>
      </c>
      <c r="H56" s="316"/>
      <c r="I56" s="316"/>
      <c r="J56" s="316" t="s">
        <v>985</v>
      </c>
      <c r="K56" s="316" t="s">
        <v>778</v>
      </c>
      <c r="L56" s="316" t="str">
        <f>VLOOKUP(C56,Guide_Internal_Use!$C$2:$D$207,2,FALSE)</f>
        <v>Non-Cash Sovereign Government Bonds - Domestic; Total split by House and Client;Pre-Haircut and Post Hair-cut</v>
      </c>
      <c r="M56" s="316"/>
    </row>
    <row r="57" spans="1:13" ht="24" x14ac:dyDescent="0.35">
      <c r="A57" s="316">
        <v>6.2</v>
      </c>
      <c r="B57" s="316" t="s">
        <v>72</v>
      </c>
      <c r="C57" s="331" t="s">
        <v>519</v>
      </c>
      <c r="D57" s="316" t="s">
        <v>79</v>
      </c>
      <c r="E57" s="317" t="s">
        <v>718</v>
      </c>
      <c r="F57" s="316" t="s">
        <v>9</v>
      </c>
      <c r="G57" s="316" t="s">
        <v>11</v>
      </c>
      <c r="H57" s="316"/>
      <c r="I57" s="316"/>
      <c r="J57" s="316" t="s">
        <v>985</v>
      </c>
      <c r="K57" s="316" t="s">
        <v>778</v>
      </c>
      <c r="L57" s="316" t="str">
        <f>VLOOKUP(C57,Guide_Internal_Use!$C$2:$D$207,2,FALSE)</f>
        <v xml:space="preserve">Non-Cash Sovereign Government Bonds - Other; Total split by House and Client;Pre-Haircut and Post Hair-cut
</v>
      </c>
      <c r="M57" s="316"/>
    </row>
    <row r="58" spans="1:13" x14ac:dyDescent="0.35">
      <c r="A58" s="316">
        <v>6.2</v>
      </c>
      <c r="B58" s="316" t="s">
        <v>72</v>
      </c>
      <c r="C58" s="331" t="s">
        <v>520</v>
      </c>
      <c r="D58" s="316" t="s">
        <v>80</v>
      </c>
      <c r="E58" s="317" t="s">
        <v>718</v>
      </c>
      <c r="F58" s="316" t="s">
        <v>9</v>
      </c>
      <c r="G58" s="316" t="s">
        <v>11</v>
      </c>
      <c r="H58" s="316"/>
      <c r="I58" s="316"/>
      <c r="J58" s="316" t="s">
        <v>985</v>
      </c>
      <c r="K58" s="316" t="s">
        <v>778</v>
      </c>
      <c r="L58" s="316" t="str">
        <f>VLOOKUP(C58,Guide_Internal_Use!$C$2:$D$207,2,FALSE)</f>
        <v>Non-Cash Agency Bonds; Total split by House and Client;Pre-Haircut and Post Hair-cut</v>
      </c>
      <c r="M58" s="316"/>
    </row>
    <row r="59" spans="1:13" x14ac:dyDescent="0.35">
      <c r="A59" s="316">
        <v>6.2</v>
      </c>
      <c r="B59" s="316" t="s">
        <v>72</v>
      </c>
      <c r="C59" s="331" t="s">
        <v>521</v>
      </c>
      <c r="D59" s="316" t="s">
        <v>81</v>
      </c>
      <c r="E59" s="317" t="s">
        <v>718</v>
      </c>
      <c r="F59" s="316" t="s">
        <v>9</v>
      </c>
      <c r="G59" s="316" t="s">
        <v>11</v>
      </c>
      <c r="H59" s="316"/>
      <c r="I59" s="316"/>
      <c r="J59" s="316" t="s">
        <v>985</v>
      </c>
      <c r="K59" s="316" t="s">
        <v>778</v>
      </c>
      <c r="L59" s="316" t="str">
        <f>VLOOKUP(C59,Guide_Internal_Use!$C$2:$D$207,2,FALSE)</f>
        <v>Non-Cash State/municipal bonds; Total split by House and Client; Pre-Haircut and Post Hair-cut</v>
      </c>
      <c r="M59" s="316"/>
    </row>
    <row r="60" spans="1:13" x14ac:dyDescent="0.35">
      <c r="A60" s="316">
        <v>6.2</v>
      </c>
      <c r="B60" s="316" t="s">
        <v>72</v>
      </c>
      <c r="C60" s="331" t="s">
        <v>522</v>
      </c>
      <c r="D60" s="316" t="s">
        <v>82</v>
      </c>
      <c r="E60" s="317" t="s">
        <v>718</v>
      </c>
      <c r="F60" s="316" t="s">
        <v>9</v>
      </c>
      <c r="G60" s="316" t="s">
        <v>11</v>
      </c>
      <c r="H60" s="316"/>
      <c r="I60" s="316"/>
      <c r="J60" s="316" t="s">
        <v>985</v>
      </c>
      <c r="K60" s="316" t="s">
        <v>778</v>
      </c>
      <c r="L60" s="316" t="str">
        <f>VLOOKUP(C60,Guide_Internal_Use!$C$2:$D$207,2,FALSE)</f>
        <v>Non-Cash Corporate bonds; Total split by House and Client; Pre-Haircut and Post Hair-cut</v>
      </c>
      <c r="M60" s="316"/>
    </row>
    <row r="61" spans="1:13" ht="36" x14ac:dyDescent="0.35">
      <c r="A61" s="316">
        <v>6.2</v>
      </c>
      <c r="B61" s="316" t="s">
        <v>72</v>
      </c>
      <c r="C61" s="331" t="s">
        <v>523</v>
      </c>
      <c r="D61" s="316" t="s">
        <v>746</v>
      </c>
      <c r="E61" s="317" t="s">
        <v>718</v>
      </c>
      <c r="F61" s="316" t="s">
        <v>9</v>
      </c>
      <c r="G61" s="316" t="s">
        <v>11</v>
      </c>
      <c r="H61" s="316"/>
      <c r="I61" s="316"/>
      <c r="J61" s="316" t="s">
        <v>985</v>
      </c>
      <c r="K61" s="316" t="s">
        <v>778</v>
      </c>
      <c r="L61" s="316" t="str">
        <f>VLOOKUP(C61,Guide_Internal_Use!$C$2:$D$207,2,FALSE)</f>
        <v>Non-Cash Equities;
Total split by House and Client; Pre-Haircut and Post-Haircut</v>
      </c>
      <c r="M61" s="316"/>
    </row>
    <row r="62" spans="1:13" ht="36" x14ac:dyDescent="0.35">
      <c r="A62" s="316">
        <v>6.2</v>
      </c>
      <c r="B62" s="316" t="s">
        <v>72</v>
      </c>
      <c r="C62" s="331" t="s">
        <v>524</v>
      </c>
      <c r="D62" s="316" t="s">
        <v>747</v>
      </c>
      <c r="E62" s="317" t="s">
        <v>718</v>
      </c>
      <c r="F62" s="316" t="s">
        <v>9</v>
      </c>
      <c r="G62" s="316" t="s">
        <v>11</v>
      </c>
      <c r="H62" s="316"/>
      <c r="I62" s="316"/>
      <c r="J62" s="316" t="s">
        <v>985</v>
      </c>
      <c r="K62" s="316" t="s">
        <v>778</v>
      </c>
      <c r="L62" s="316" t="str">
        <f>VLOOKUP(C62,Guide_Internal_Use!$C$2:$D$207,2,FALSE)</f>
        <v>Non-Cash Commodities - Gold;
Total split by House and Client; Pre-Haircut and Post-Haircut</v>
      </c>
      <c r="M62" s="316"/>
    </row>
    <row r="63" spans="1:13" x14ac:dyDescent="0.35">
      <c r="A63" s="316">
        <v>6.2</v>
      </c>
      <c r="B63" s="316" t="s">
        <v>72</v>
      </c>
      <c r="C63" s="331" t="s">
        <v>525</v>
      </c>
      <c r="D63" s="316" t="s">
        <v>83</v>
      </c>
      <c r="E63" s="317" t="s">
        <v>718</v>
      </c>
      <c r="F63" s="316" t="s">
        <v>9</v>
      </c>
      <c r="G63" s="316" t="s">
        <v>11</v>
      </c>
      <c r="H63" s="316"/>
      <c r="I63" s="316"/>
      <c r="J63" s="316" t="s">
        <v>985</v>
      </c>
      <c r="K63" s="316" t="s">
        <v>778</v>
      </c>
      <c r="L63" s="316" t="str">
        <f>VLOOKUP(C63,Guide_Internal_Use!$C$2:$D$207,2,FALSE)</f>
        <v>Non-Cash Commodities - Other; Total split by House and Client; Pre-Haircut and Post Hair-cut</v>
      </c>
      <c r="M63" s="316"/>
    </row>
    <row r="64" spans="1:13" x14ac:dyDescent="0.35">
      <c r="A64" s="316">
        <v>6.2</v>
      </c>
      <c r="B64" s="316" t="s">
        <v>72</v>
      </c>
      <c r="C64" s="331" t="s">
        <v>526</v>
      </c>
      <c r="D64" s="316" t="s">
        <v>84</v>
      </c>
      <c r="E64" s="317" t="s">
        <v>718</v>
      </c>
      <c r="F64" s="316" t="s">
        <v>9</v>
      </c>
      <c r="G64" s="316" t="s">
        <v>11</v>
      </c>
      <c r="H64" s="316"/>
      <c r="I64" s="316"/>
      <c r="J64" s="316" t="s">
        <v>985</v>
      </c>
      <c r="K64" s="316" t="s">
        <v>778</v>
      </c>
      <c r="L64" s="316" t="str">
        <f>VLOOKUP(C64,Guide_Internal_Use!$C$2:$D$207,2,FALSE)</f>
        <v>Non-Cash  - Mutual Funds / UCITs; Total split by House and Client; Pre-Haircut and Post Hair-cut</v>
      </c>
      <c r="M64" s="316"/>
    </row>
    <row r="65" spans="1:13" x14ac:dyDescent="0.35">
      <c r="A65" s="316">
        <v>6.2</v>
      </c>
      <c r="B65" s="316" t="s">
        <v>72</v>
      </c>
      <c r="C65" s="331" t="s">
        <v>527</v>
      </c>
      <c r="D65" s="316" t="s">
        <v>85</v>
      </c>
      <c r="E65" s="317" t="s">
        <v>718</v>
      </c>
      <c r="F65" s="316" t="s">
        <v>9</v>
      </c>
      <c r="G65" s="316" t="s">
        <v>11</v>
      </c>
      <c r="H65" s="316"/>
      <c r="I65" s="316"/>
      <c r="J65" s="316" t="s">
        <v>985</v>
      </c>
      <c r="K65" s="316" t="s">
        <v>778</v>
      </c>
      <c r="L65" s="316" t="str">
        <f>VLOOKUP(C65,Guide_Internal_Use!$C$2:$D$207,2,FALSE)</f>
        <v>Non-Cash  - Other; Total split by House and Client; Pre-Haircut and Post Hair-cut</v>
      </c>
      <c r="M65" s="316"/>
    </row>
    <row r="66" spans="1:13" ht="24" x14ac:dyDescent="0.35">
      <c r="A66" s="316">
        <v>6.2</v>
      </c>
      <c r="B66" s="316" t="s">
        <v>72</v>
      </c>
      <c r="C66" s="331" t="s">
        <v>528</v>
      </c>
      <c r="D66" s="316" t="s">
        <v>86</v>
      </c>
      <c r="E66" s="317" t="s">
        <v>718</v>
      </c>
      <c r="F66" s="316" t="s">
        <v>9</v>
      </c>
      <c r="G66" s="316" t="s">
        <v>11</v>
      </c>
      <c r="H66" s="316"/>
      <c r="I66" s="316"/>
      <c r="J66" s="316" t="s">
        <v>985</v>
      </c>
      <c r="K66" s="316" t="s">
        <v>778</v>
      </c>
      <c r="L66" s="316" t="str">
        <f>VLOOKUP(C66,Guide_Internal_Use!$C$2:$D$207,2,FALSE)</f>
        <v xml:space="preserve">For each clearing service, total initial margin held, split by house and client (if segregated).
</v>
      </c>
      <c r="M66" s="316"/>
    </row>
    <row r="67" spans="1:13" ht="38.5" customHeight="1" x14ac:dyDescent="0.35">
      <c r="A67" s="319">
        <v>6.3</v>
      </c>
      <c r="B67" s="322" t="s">
        <v>88</v>
      </c>
      <c r="C67" s="330" t="s">
        <v>392</v>
      </c>
      <c r="D67" s="322" t="s">
        <v>89</v>
      </c>
      <c r="E67" s="317" t="s">
        <v>718</v>
      </c>
      <c r="F67" s="319" t="s">
        <v>740</v>
      </c>
      <c r="G67" s="319" t="s">
        <v>11</v>
      </c>
      <c r="H67" s="319"/>
      <c r="I67" s="316"/>
      <c r="J67" s="316" t="s">
        <v>719</v>
      </c>
      <c r="K67" s="316" t="s">
        <v>901</v>
      </c>
      <c r="L67" s="316" t="str">
        <f>VLOOKUP(C67,Guide_Internal_Use!$C$2:$D$207,2,FALSE)</f>
        <v>Initial Margin rates on individual contracts where the CCP sets such rates</v>
      </c>
      <c r="M67" s="316"/>
    </row>
    <row r="68" spans="1:13" ht="24" x14ac:dyDescent="0.35">
      <c r="A68" s="319">
        <v>6.4</v>
      </c>
      <c r="B68" s="322" t="s">
        <v>90</v>
      </c>
      <c r="C68" s="330" t="s">
        <v>393</v>
      </c>
      <c r="D68" s="319" t="s">
        <v>91</v>
      </c>
      <c r="E68" s="317" t="s">
        <v>718</v>
      </c>
      <c r="F68" s="319" t="s">
        <v>748</v>
      </c>
      <c r="G68" s="319" t="s">
        <v>68</v>
      </c>
      <c r="H68" s="319"/>
      <c r="I68" s="316"/>
      <c r="J68" s="316" t="s">
        <v>719</v>
      </c>
      <c r="K68" s="316" t="s">
        <v>901</v>
      </c>
      <c r="L68" s="316" t="str">
        <f>VLOOKUP(C68,Guide_Internal_Use!$C$2:$D$207,2,FALSE)</f>
        <v>Type of IM Model</v>
      </c>
      <c r="M68" s="316"/>
    </row>
    <row r="69" spans="1:13" ht="24" x14ac:dyDescent="0.35">
      <c r="A69" s="319">
        <v>6.4</v>
      </c>
      <c r="B69" s="322" t="s">
        <v>90</v>
      </c>
      <c r="C69" s="330" t="s">
        <v>394</v>
      </c>
      <c r="D69" s="319" t="s">
        <v>92</v>
      </c>
      <c r="E69" s="317" t="s">
        <v>718</v>
      </c>
      <c r="F69" s="322" t="s">
        <v>749</v>
      </c>
      <c r="G69" s="319" t="s">
        <v>68</v>
      </c>
      <c r="H69" s="319"/>
      <c r="I69" s="316"/>
      <c r="J69" s="316" t="s">
        <v>719</v>
      </c>
      <c r="K69" s="316" t="s">
        <v>901</v>
      </c>
      <c r="L69" s="316" t="str">
        <f>VLOOKUP(C69,Guide_Internal_Use!$C$2:$D$207,2,FALSE)</f>
        <v>Type of IM Model Change Effective Date</v>
      </c>
      <c r="M69" s="316"/>
    </row>
    <row r="70" spans="1:13" ht="24" x14ac:dyDescent="0.35">
      <c r="A70" s="319">
        <v>6.4</v>
      </c>
      <c r="B70" s="322" t="s">
        <v>90</v>
      </c>
      <c r="C70" s="330" t="s">
        <v>395</v>
      </c>
      <c r="D70" s="319" t="s">
        <v>94</v>
      </c>
      <c r="E70" s="317" t="s">
        <v>718</v>
      </c>
      <c r="F70" s="319" t="s">
        <v>43</v>
      </c>
      <c r="G70" s="319" t="s">
        <v>68</v>
      </c>
      <c r="H70" s="319"/>
      <c r="I70" s="316"/>
      <c r="J70" s="316" t="s">
        <v>719</v>
      </c>
      <c r="K70" s="316" t="s">
        <v>901</v>
      </c>
      <c r="L70" s="316" t="str">
        <f>VLOOKUP(C70,Guide_Internal_Use!$C$2:$D$207,2,FALSE)</f>
        <v>IM Model Name</v>
      </c>
      <c r="M70" s="316"/>
    </row>
    <row r="71" spans="1:13" ht="24" x14ac:dyDescent="0.35">
      <c r="A71" s="319">
        <v>6.4</v>
      </c>
      <c r="B71" s="322" t="s">
        <v>90</v>
      </c>
      <c r="C71" s="330" t="s">
        <v>396</v>
      </c>
      <c r="D71" s="319" t="s">
        <v>95</v>
      </c>
      <c r="E71" s="317" t="s">
        <v>718</v>
      </c>
      <c r="F71" s="322" t="s">
        <v>749</v>
      </c>
      <c r="G71" s="319" t="s">
        <v>68</v>
      </c>
      <c r="H71" s="319"/>
      <c r="I71" s="316"/>
      <c r="J71" s="316" t="s">
        <v>719</v>
      </c>
      <c r="K71" s="316" t="s">
        <v>901</v>
      </c>
      <c r="L71" s="316" t="str">
        <f>VLOOKUP(C71,Guide_Internal_Use!$C$2:$D$207,2,FALSE)</f>
        <v>IM Model Name Change Effective Date</v>
      </c>
      <c r="M71" s="316"/>
    </row>
    <row r="72" spans="1:13" ht="24" x14ac:dyDescent="0.35">
      <c r="A72" s="319">
        <v>6.4</v>
      </c>
      <c r="B72" s="322" t="s">
        <v>90</v>
      </c>
      <c r="C72" s="330" t="s">
        <v>397</v>
      </c>
      <c r="D72" s="319" t="s">
        <v>96</v>
      </c>
      <c r="E72" s="317" t="s">
        <v>718</v>
      </c>
      <c r="F72" s="316" t="s">
        <v>750</v>
      </c>
      <c r="G72" s="319" t="s">
        <v>68</v>
      </c>
      <c r="H72" s="319"/>
      <c r="I72" s="316"/>
      <c r="J72" s="316" t="s">
        <v>719</v>
      </c>
      <c r="K72" s="316" t="s">
        <v>901</v>
      </c>
      <c r="L72" s="316" t="str">
        <f>VLOOKUP(C72,Guide_Internal_Use!$C$2:$D$207,2,FALSE)</f>
        <v>Single Tailed Confidence Level</v>
      </c>
      <c r="M72" s="316"/>
    </row>
    <row r="73" spans="1:13" ht="24" x14ac:dyDescent="0.35">
      <c r="A73" s="319">
        <v>6.4</v>
      </c>
      <c r="B73" s="322" t="s">
        <v>90</v>
      </c>
      <c r="C73" s="330" t="s">
        <v>398</v>
      </c>
      <c r="D73" s="319" t="s">
        <v>97</v>
      </c>
      <c r="E73" s="317" t="s">
        <v>718</v>
      </c>
      <c r="F73" s="322" t="s">
        <v>749</v>
      </c>
      <c r="G73" s="319" t="s">
        <v>68</v>
      </c>
      <c r="H73" s="319"/>
      <c r="I73" s="316"/>
      <c r="J73" s="316" t="s">
        <v>719</v>
      </c>
      <c r="K73" s="316" t="s">
        <v>901</v>
      </c>
      <c r="L73" s="316" t="str">
        <f>VLOOKUP(C73,Guide_Internal_Use!$C$2:$D$207,2,FALSE)</f>
        <v>Single Tailed Confidence Level Change Effective Date</v>
      </c>
      <c r="M73" s="316"/>
    </row>
    <row r="74" spans="1:13" ht="24" x14ac:dyDescent="0.35">
      <c r="A74" s="319">
        <v>6.4</v>
      </c>
      <c r="B74" s="322" t="s">
        <v>90</v>
      </c>
      <c r="C74" s="330" t="s">
        <v>399</v>
      </c>
      <c r="D74" s="319" t="s">
        <v>98</v>
      </c>
      <c r="E74" s="317" t="s">
        <v>718</v>
      </c>
      <c r="F74" s="319" t="s">
        <v>43</v>
      </c>
      <c r="G74" s="319" t="s">
        <v>68</v>
      </c>
      <c r="H74" s="319"/>
      <c r="I74" s="316"/>
      <c r="J74" s="316" t="s">
        <v>719</v>
      </c>
      <c r="K74" s="316" t="s">
        <v>901</v>
      </c>
      <c r="L74" s="316" t="str">
        <f>VLOOKUP(C74,Guide_Internal_Use!$C$2:$D$207,2,FALSE)</f>
        <v>Look Back Period</v>
      </c>
      <c r="M74" s="316"/>
    </row>
    <row r="75" spans="1:13" ht="24" x14ac:dyDescent="0.35">
      <c r="A75" s="319">
        <v>6.4</v>
      </c>
      <c r="B75" s="322" t="s">
        <v>90</v>
      </c>
      <c r="C75" s="330" t="s">
        <v>400</v>
      </c>
      <c r="D75" s="319" t="s">
        <v>99</v>
      </c>
      <c r="E75" s="317" t="s">
        <v>718</v>
      </c>
      <c r="F75" s="322" t="s">
        <v>749</v>
      </c>
      <c r="G75" s="319" t="s">
        <v>68</v>
      </c>
      <c r="H75" s="319"/>
      <c r="I75" s="316"/>
      <c r="J75" s="316" t="s">
        <v>719</v>
      </c>
      <c r="K75" s="316" t="s">
        <v>901</v>
      </c>
      <c r="L75" s="316" t="str">
        <f>VLOOKUP(C75,Guide_Internal_Use!$C$2:$D$207,2,FALSE)</f>
        <v>Look Back Period Change Effective Date</v>
      </c>
      <c r="M75" s="316"/>
    </row>
    <row r="76" spans="1:13" ht="24" x14ac:dyDescent="0.35">
      <c r="A76" s="319">
        <v>6.4</v>
      </c>
      <c r="B76" s="322" t="s">
        <v>90</v>
      </c>
      <c r="C76" s="330" t="s">
        <v>401</v>
      </c>
      <c r="D76" s="319" t="s">
        <v>100</v>
      </c>
      <c r="E76" s="317" t="s">
        <v>718</v>
      </c>
      <c r="F76" s="319" t="s">
        <v>43</v>
      </c>
      <c r="G76" s="319" t="s">
        <v>68</v>
      </c>
      <c r="H76" s="319"/>
      <c r="I76" s="316"/>
      <c r="J76" s="316" t="s">
        <v>719</v>
      </c>
      <c r="K76" s="316" t="s">
        <v>901</v>
      </c>
      <c r="L76" s="316" t="str">
        <f>VLOOKUP(C76,Guide_Internal_Use!$C$2:$D$207,2,FALSE)</f>
        <v>Adjustments</v>
      </c>
      <c r="M76" s="316"/>
    </row>
    <row r="77" spans="1:13" ht="24" x14ac:dyDescent="0.35">
      <c r="A77" s="319">
        <v>6.4</v>
      </c>
      <c r="B77" s="322" t="s">
        <v>90</v>
      </c>
      <c r="C77" s="330" t="s">
        <v>402</v>
      </c>
      <c r="D77" s="319" t="s">
        <v>101</v>
      </c>
      <c r="E77" s="317" t="s">
        <v>718</v>
      </c>
      <c r="F77" s="322" t="s">
        <v>749</v>
      </c>
      <c r="G77" s="319" t="s">
        <v>68</v>
      </c>
      <c r="H77" s="319"/>
      <c r="I77" s="316"/>
      <c r="J77" s="316" t="s">
        <v>719</v>
      </c>
      <c r="K77" s="316" t="s">
        <v>901</v>
      </c>
      <c r="L77" s="316" t="str">
        <f>VLOOKUP(C77,Guide_Internal_Use!$C$2:$D$207,2,FALSE)</f>
        <v>Adjustments Change Effective Date</v>
      </c>
      <c r="M77" s="316"/>
    </row>
    <row r="78" spans="1:13" ht="24" x14ac:dyDescent="0.35">
      <c r="A78" s="319">
        <v>6.4</v>
      </c>
      <c r="B78" s="322" t="s">
        <v>90</v>
      </c>
      <c r="C78" s="330" t="s">
        <v>403</v>
      </c>
      <c r="D78" s="319" t="s">
        <v>102</v>
      </c>
      <c r="E78" s="317" t="s">
        <v>718</v>
      </c>
      <c r="F78" s="319" t="s">
        <v>43</v>
      </c>
      <c r="G78" s="319" t="s">
        <v>68</v>
      </c>
      <c r="H78" s="319"/>
      <c r="I78" s="316"/>
      <c r="J78" s="316" t="s">
        <v>719</v>
      </c>
      <c r="K78" s="316" t="s">
        <v>901</v>
      </c>
      <c r="L78" s="316" t="str">
        <f>VLOOKUP(C78,Guide_Internal_Use!$C$2:$D$207,2,FALSE)</f>
        <v>Close Out Period (days)</v>
      </c>
      <c r="M78" s="316"/>
    </row>
    <row r="79" spans="1:13" ht="24" x14ac:dyDescent="0.35">
      <c r="A79" s="319">
        <v>6.4</v>
      </c>
      <c r="B79" s="322" t="s">
        <v>90</v>
      </c>
      <c r="C79" s="330" t="s">
        <v>404</v>
      </c>
      <c r="D79" s="319" t="s">
        <v>103</v>
      </c>
      <c r="E79" s="317" t="s">
        <v>718</v>
      </c>
      <c r="F79" s="322" t="s">
        <v>749</v>
      </c>
      <c r="G79" s="319" t="s">
        <v>68</v>
      </c>
      <c r="H79" s="319"/>
      <c r="I79" s="316"/>
      <c r="J79" s="316" t="s">
        <v>719</v>
      </c>
      <c r="K79" s="316" t="s">
        <v>901</v>
      </c>
      <c r="L79" s="316" t="str">
        <f>VLOOKUP(C79,Guide_Internal_Use!$C$2:$D$207,2,FALSE)</f>
        <v>Close out period change Effective Date</v>
      </c>
      <c r="M79" s="316"/>
    </row>
    <row r="80" spans="1:13" ht="24" x14ac:dyDescent="0.35">
      <c r="A80" s="319">
        <v>6.4</v>
      </c>
      <c r="B80" s="322" t="s">
        <v>90</v>
      </c>
      <c r="C80" s="330" t="s">
        <v>405</v>
      </c>
      <c r="D80" s="319" t="s">
        <v>104</v>
      </c>
      <c r="E80" s="317" t="s">
        <v>718</v>
      </c>
      <c r="F80" s="319" t="s">
        <v>748</v>
      </c>
      <c r="G80" s="319" t="s">
        <v>68</v>
      </c>
      <c r="H80" s="319"/>
      <c r="I80" s="316"/>
      <c r="J80" s="316" t="s">
        <v>719</v>
      </c>
      <c r="K80" s="316" t="s">
        <v>901</v>
      </c>
      <c r="L80" s="316" t="str">
        <f>VLOOKUP(C80,Guide_Internal_Use!$C$2:$D$207,2,FALSE)</f>
        <v>IM Rates Link</v>
      </c>
      <c r="M80" s="316"/>
    </row>
    <row r="81" spans="1:13" ht="24" x14ac:dyDescent="0.35">
      <c r="A81" s="319">
        <v>6.4</v>
      </c>
      <c r="B81" s="322" t="s">
        <v>90</v>
      </c>
      <c r="C81" s="330" t="s">
        <v>406</v>
      </c>
      <c r="D81" s="319" t="s">
        <v>105</v>
      </c>
      <c r="E81" s="317" t="s">
        <v>718</v>
      </c>
      <c r="F81" s="319" t="s">
        <v>43</v>
      </c>
      <c r="G81" s="319" t="s">
        <v>11</v>
      </c>
      <c r="H81" s="319"/>
      <c r="I81" s="316"/>
      <c r="J81" s="316" t="s">
        <v>719</v>
      </c>
      <c r="K81" s="316" t="s">
        <v>901</v>
      </c>
      <c r="L81" s="316" t="str">
        <f>VLOOKUP(C81,Guide_Internal_Use!$C$2:$D$207,2,FALSE)</f>
        <v>Frequency of Parameter Review</v>
      </c>
      <c r="M81" s="316"/>
    </row>
    <row r="82" spans="1:13" ht="24" x14ac:dyDescent="0.35">
      <c r="A82" s="319">
        <v>6.4</v>
      </c>
      <c r="B82" s="322" t="s">
        <v>90</v>
      </c>
      <c r="C82" s="330" t="s">
        <v>407</v>
      </c>
      <c r="D82" s="319" t="s">
        <v>106</v>
      </c>
      <c r="E82" s="317" t="s">
        <v>718</v>
      </c>
      <c r="F82" s="322" t="s">
        <v>749</v>
      </c>
      <c r="G82" s="319" t="s">
        <v>68</v>
      </c>
      <c r="H82" s="319"/>
      <c r="I82" s="316"/>
      <c r="J82" s="316" t="s">
        <v>719</v>
      </c>
      <c r="K82" s="316" t="s">
        <v>901</v>
      </c>
      <c r="L82" s="316" t="str">
        <f>VLOOKUP(C82,Guide_Internal_Use!$C$2:$D$207,2,FALSE)</f>
        <v>Frequency of Parameter Review Change Effective Date</v>
      </c>
      <c r="M82" s="316"/>
    </row>
    <row r="83" spans="1:13" ht="24" x14ac:dyDescent="0.35">
      <c r="A83" s="316">
        <v>6.5</v>
      </c>
      <c r="B83" s="315" t="s">
        <v>107</v>
      </c>
      <c r="C83" s="330" t="s">
        <v>408</v>
      </c>
      <c r="D83" s="317" t="s">
        <v>108</v>
      </c>
      <c r="E83" s="317" t="s">
        <v>718</v>
      </c>
      <c r="F83" s="316" t="s">
        <v>45</v>
      </c>
      <c r="G83" s="319" t="s">
        <v>48</v>
      </c>
      <c r="H83" s="319"/>
      <c r="I83" s="316"/>
      <c r="J83" s="316" t="s">
        <v>719</v>
      </c>
      <c r="K83" s="316" t="s">
        <v>901</v>
      </c>
      <c r="L83" s="316" t="str">
        <f>VLOOKUP(C83,Guide_Internal_Use!$C$2:$D$207,2,FALSE)</f>
        <v>Number of times over the past twelve months that margin coverage held against any account fell below the actual marked-to-market exposure of that member account</v>
      </c>
      <c r="M83" s="316"/>
    </row>
    <row r="84" spans="1:13" x14ac:dyDescent="0.35">
      <c r="A84" s="319">
        <v>6.5</v>
      </c>
      <c r="B84" s="322" t="s">
        <v>109</v>
      </c>
      <c r="C84" s="330" t="s">
        <v>409</v>
      </c>
      <c r="D84" s="323" t="s">
        <v>110</v>
      </c>
      <c r="E84" s="317" t="s">
        <v>718</v>
      </c>
      <c r="F84" s="319" t="s">
        <v>43</v>
      </c>
      <c r="G84" s="319" t="s">
        <v>48</v>
      </c>
      <c r="H84" s="319"/>
      <c r="I84" s="316"/>
      <c r="J84" s="316" t="s">
        <v>719</v>
      </c>
      <c r="K84" s="316" t="s">
        <v>901</v>
      </c>
      <c r="L84" s="316" t="str">
        <f>VLOOKUP(C84,Guide_Internal_Use!$C$2:$D$207,2,FALSE)</f>
        <v>Frequency of daily back-testing result measurements.</v>
      </c>
      <c r="M84" s="316"/>
    </row>
    <row r="85" spans="1:13" x14ac:dyDescent="0.35">
      <c r="A85" s="319">
        <v>6.5</v>
      </c>
      <c r="B85" s="322" t="s">
        <v>109</v>
      </c>
      <c r="C85" s="330" t="s">
        <v>410</v>
      </c>
      <c r="D85" s="323" t="s">
        <v>111</v>
      </c>
      <c r="E85" s="317" t="s">
        <v>718</v>
      </c>
      <c r="F85" s="319" t="s">
        <v>43</v>
      </c>
      <c r="G85" s="319" t="s">
        <v>48</v>
      </c>
      <c r="H85" s="319"/>
      <c r="I85" s="316"/>
      <c r="J85" s="316" t="s">
        <v>719</v>
      </c>
      <c r="K85" s="316" t="s">
        <v>901</v>
      </c>
      <c r="L85" s="316" t="str">
        <f>VLOOKUP(C85,Guide_Internal_Use!$C$2:$D$207,2,FALSE)</f>
        <v>Time of daily back-testing result if measured  once a day.</v>
      </c>
      <c r="M85" s="316"/>
    </row>
    <row r="86" spans="1:13" ht="24" x14ac:dyDescent="0.35">
      <c r="A86" s="316">
        <v>6.5</v>
      </c>
      <c r="B86" s="315" t="s">
        <v>107</v>
      </c>
      <c r="C86" s="330" t="s">
        <v>411</v>
      </c>
      <c r="D86" s="317" t="s">
        <v>112</v>
      </c>
      <c r="E86" s="317" t="s">
        <v>718</v>
      </c>
      <c r="F86" s="316" t="s">
        <v>45</v>
      </c>
      <c r="G86" s="319" t="s">
        <v>48</v>
      </c>
      <c r="H86" s="319"/>
      <c r="I86" s="316"/>
      <c r="J86" s="316" t="s">
        <v>719</v>
      </c>
      <c r="K86" s="316" t="s">
        <v>901</v>
      </c>
      <c r="L86" s="316" t="str">
        <f>VLOOKUP(C86,Guide_Internal_Use!$C$2:$D$207,2,FALSE)</f>
        <v>Number of observations</v>
      </c>
      <c r="M86" s="316"/>
    </row>
    <row r="87" spans="1:13" ht="24" x14ac:dyDescent="0.35">
      <c r="A87" s="316">
        <v>6.5</v>
      </c>
      <c r="B87" s="315" t="s">
        <v>107</v>
      </c>
      <c r="C87" s="330" t="s">
        <v>412</v>
      </c>
      <c r="D87" s="317" t="s">
        <v>113</v>
      </c>
      <c r="E87" s="317" t="s">
        <v>718</v>
      </c>
      <c r="F87" s="316" t="s">
        <v>750</v>
      </c>
      <c r="G87" s="319" t="s">
        <v>48</v>
      </c>
      <c r="H87" s="319"/>
      <c r="I87" s="316"/>
      <c r="J87" s="316" t="s">
        <v>719</v>
      </c>
      <c r="K87" s="316" t="s">
        <v>901</v>
      </c>
      <c r="L87" s="316" t="str">
        <f>VLOOKUP(C87,Guide_Internal_Use!$C$2:$D$207,2,FALSE)</f>
        <v>Achieved coverage level</v>
      </c>
      <c r="M87" s="316"/>
    </row>
    <row r="88" spans="1:13" ht="24" x14ac:dyDescent="0.35">
      <c r="A88" s="316">
        <v>6.5</v>
      </c>
      <c r="B88" s="315" t="s">
        <v>107</v>
      </c>
      <c r="C88" s="330" t="s">
        <v>413</v>
      </c>
      <c r="D88" s="317" t="s">
        <v>751</v>
      </c>
      <c r="E88" s="317" t="s">
        <v>752</v>
      </c>
      <c r="F88" s="316" t="s">
        <v>9</v>
      </c>
      <c r="G88" s="319" t="s">
        <v>48</v>
      </c>
      <c r="H88" s="319"/>
      <c r="I88" s="316"/>
      <c r="J88" s="316" t="s">
        <v>719</v>
      </c>
      <c r="K88" s="316" t="s">
        <v>901</v>
      </c>
      <c r="L88" s="316" t="str">
        <f>VLOOKUP(C88,Guide_Internal_Use!$C$2:$D$207,2,FALSE)</f>
        <v>Where breaches of initial margin coverage (as defined in 6.5(a)) have occurred, report on size of uncovered exposure; Peak size</v>
      </c>
      <c r="M88" s="316"/>
    </row>
    <row r="89" spans="1:13" ht="24" x14ac:dyDescent="0.35">
      <c r="A89" s="316">
        <v>6.5</v>
      </c>
      <c r="B89" s="315" t="s">
        <v>107</v>
      </c>
      <c r="C89" s="330" t="s">
        <v>414</v>
      </c>
      <c r="D89" s="317" t="s">
        <v>751</v>
      </c>
      <c r="E89" s="317" t="s">
        <v>753</v>
      </c>
      <c r="F89" s="316" t="s">
        <v>9</v>
      </c>
      <c r="G89" s="319" t="s">
        <v>48</v>
      </c>
      <c r="H89" s="319"/>
      <c r="I89" s="316"/>
      <c r="J89" s="316" t="s">
        <v>719</v>
      </c>
      <c r="K89" s="316" t="s">
        <v>901</v>
      </c>
      <c r="L89" s="316" t="str">
        <f>VLOOKUP(C89,Guide_Internal_Use!$C$2:$D$207,2,FALSE)</f>
        <v>Where breaches of initial margin coverage (as defined in 6.5(a)) have occurred, report on size of uncovered exposure; Average Size</v>
      </c>
      <c r="M89" s="316"/>
    </row>
    <row r="90" spans="1:13" x14ac:dyDescent="0.35">
      <c r="A90" s="316">
        <v>6.6</v>
      </c>
      <c r="B90" s="316" t="s">
        <v>754</v>
      </c>
      <c r="C90" s="332" t="s">
        <v>415</v>
      </c>
      <c r="D90" s="316" t="s">
        <v>754</v>
      </c>
      <c r="E90" s="317" t="s">
        <v>718</v>
      </c>
      <c r="F90" s="316" t="s">
        <v>9</v>
      </c>
      <c r="G90" s="316" t="s">
        <v>68</v>
      </c>
      <c r="H90" s="316"/>
      <c r="I90" s="316"/>
      <c r="J90" s="316" t="s">
        <v>742</v>
      </c>
      <c r="K90" s="316" t="s">
        <v>898</v>
      </c>
      <c r="L90" s="316" t="str">
        <f>VLOOKUP(C90,Guide_Internal_Use!$C$2:$D$207,2,FALSE)</f>
        <v>Average Total Variation Margin Paid to the CCP by participants each business day</v>
      </c>
      <c r="M90" s="316" t="s">
        <v>941</v>
      </c>
    </row>
    <row r="91" spans="1:13" x14ac:dyDescent="0.35">
      <c r="A91" s="316">
        <v>6.7</v>
      </c>
      <c r="B91" s="316" t="s">
        <v>117</v>
      </c>
      <c r="C91" s="332" t="s">
        <v>416</v>
      </c>
      <c r="D91" s="316" t="s">
        <v>117</v>
      </c>
      <c r="E91" s="317" t="s">
        <v>718</v>
      </c>
      <c r="F91" s="316" t="s">
        <v>9</v>
      </c>
      <c r="G91" s="316" t="s">
        <v>68</v>
      </c>
      <c r="H91" s="316"/>
      <c r="I91" s="316"/>
      <c r="J91" s="316" t="s">
        <v>742</v>
      </c>
      <c r="K91" s="316" t="s">
        <v>898</v>
      </c>
      <c r="L91" s="316" t="str">
        <f>VLOOKUP(C91,Guide_Internal_Use!$C$2:$D$207,2,FALSE)</f>
        <v>Maximum total variation margin paid to the CCP on any given business day over the period</v>
      </c>
      <c r="M91" s="316" t="s">
        <v>941</v>
      </c>
    </row>
    <row r="92" spans="1:13" x14ac:dyDescent="0.35">
      <c r="A92" s="316">
        <v>6.8</v>
      </c>
      <c r="B92" s="316" t="s">
        <v>118</v>
      </c>
      <c r="C92" s="332" t="s">
        <v>417</v>
      </c>
      <c r="D92" s="316" t="s">
        <v>118</v>
      </c>
      <c r="E92" s="317" t="s">
        <v>718</v>
      </c>
      <c r="F92" s="316" t="s">
        <v>9</v>
      </c>
      <c r="G92" s="316" t="s">
        <v>68</v>
      </c>
      <c r="H92" s="316"/>
      <c r="I92" s="316"/>
      <c r="J92" s="316" t="s">
        <v>742</v>
      </c>
      <c r="K92" s="316" t="s">
        <v>898</v>
      </c>
      <c r="L92" s="316" t="str">
        <f>VLOOKUP(C92,Guide_Internal_Use!$C$2:$D$207,2,FALSE)</f>
        <v>Maximum aggregate initial margin call on any given business day over the period</v>
      </c>
      <c r="M92" s="316" t="s">
        <v>941</v>
      </c>
    </row>
    <row r="93" spans="1:13" x14ac:dyDescent="0.35">
      <c r="A93" s="316">
        <v>7.1</v>
      </c>
      <c r="B93" s="315" t="s">
        <v>119</v>
      </c>
      <c r="C93" s="331" t="s">
        <v>418</v>
      </c>
      <c r="D93" s="317" t="s">
        <v>120</v>
      </c>
      <c r="E93" s="317" t="s">
        <v>718</v>
      </c>
      <c r="F93" s="319" t="s">
        <v>43</v>
      </c>
      <c r="G93" s="316" t="s">
        <v>11</v>
      </c>
      <c r="H93" s="316"/>
      <c r="I93" s="316"/>
      <c r="J93" s="316" t="s">
        <v>985</v>
      </c>
      <c r="K93" s="316" t="s">
        <v>778</v>
      </c>
      <c r="L93" s="316" t="str">
        <f>VLOOKUP(C93,Guide_Internal_Use!$C$2:$D$207,2,FALSE)</f>
        <v>State whether the clearing service maintains sufficient liquid resources to 'Cover 1' or 'Cover 2'.</v>
      </c>
      <c r="M93" s="316"/>
    </row>
    <row r="94" spans="1:13" ht="24" x14ac:dyDescent="0.35">
      <c r="A94" s="316">
        <v>7.1</v>
      </c>
      <c r="B94" s="316" t="s">
        <v>119</v>
      </c>
      <c r="C94" s="331" t="s">
        <v>529</v>
      </c>
      <c r="D94" s="316" t="s">
        <v>121</v>
      </c>
      <c r="E94" s="325" t="s">
        <v>316</v>
      </c>
      <c r="F94" s="316" t="s">
        <v>9</v>
      </c>
      <c r="G94" s="316" t="s">
        <v>11</v>
      </c>
      <c r="H94" s="316"/>
      <c r="I94" s="316"/>
      <c r="J94" s="316" t="s">
        <v>985</v>
      </c>
      <c r="K94" s="316" t="s">
        <v>778</v>
      </c>
      <c r="L94" s="316" t="str">
        <f>VLOOKUP(C94,Guide_Internal_Use!$C$2:$D$207,2,FALSE)</f>
        <v>Size and composition of qualifying liquid resources for each clearing service; (a) Cash deposited at a central bank of issue of the currency concerned</v>
      </c>
      <c r="M94" s="316"/>
    </row>
    <row r="95" spans="1:13" x14ac:dyDescent="0.35">
      <c r="A95" s="316">
        <v>7.1</v>
      </c>
      <c r="B95" s="316" t="s">
        <v>119</v>
      </c>
      <c r="C95" s="331" t="s">
        <v>530</v>
      </c>
      <c r="D95" s="316" t="s">
        <v>123</v>
      </c>
      <c r="E95" s="325" t="s">
        <v>718</v>
      </c>
      <c r="F95" s="316" t="s">
        <v>9</v>
      </c>
      <c r="G95" s="316" t="s">
        <v>11</v>
      </c>
      <c r="H95" s="316"/>
      <c r="I95" s="316"/>
      <c r="J95" s="316" t="s">
        <v>985</v>
      </c>
      <c r="K95" s="316" t="s">
        <v>778</v>
      </c>
      <c r="L95" s="316" t="str">
        <f>VLOOKUP(C95,Guide_Internal_Use!$C$2:$D$207,2,FALSE)</f>
        <v>Size and composition of qualifying liquid resources for each clearing service; (b) Cash deposited at other central banks</v>
      </c>
      <c r="M95" s="316"/>
    </row>
    <row r="96" spans="1:13" ht="24" x14ac:dyDescent="0.35">
      <c r="A96" s="316">
        <v>7.1</v>
      </c>
      <c r="B96" s="316" t="s">
        <v>119</v>
      </c>
      <c r="C96" s="331" t="s">
        <v>531</v>
      </c>
      <c r="D96" s="316" t="s">
        <v>124</v>
      </c>
      <c r="E96" s="325" t="s">
        <v>718</v>
      </c>
      <c r="F96" s="316" t="s">
        <v>9</v>
      </c>
      <c r="G96" s="316" t="s">
        <v>11</v>
      </c>
      <c r="H96" s="316"/>
      <c r="I96" s="316"/>
      <c r="J96" s="316" t="s">
        <v>985</v>
      </c>
      <c r="K96" s="316" t="s">
        <v>778</v>
      </c>
      <c r="L96" s="316" t="str">
        <f>VLOOKUP(C96,Guide_Internal_Use!$C$2:$D$207,2,FALSE)</f>
        <v>Size and composition of qualifying liquid resources for each clearing service; (c) Secured cash deposited at commercial banks (including reverse repo)</v>
      </c>
      <c r="M96" s="316"/>
    </row>
    <row r="97" spans="1:13" ht="24" x14ac:dyDescent="0.35">
      <c r="A97" s="316">
        <v>7.1</v>
      </c>
      <c r="B97" s="316" t="s">
        <v>119</v>
      </c>
      <c r="C97" s="331" t="s">
        <v>532</v>
      </c>
      <c r="D97" s="316" t="s">
        <v>125</v>
      </c>
      <c r="E97" s="325" t="s">
        <v>316</v>
      </c>
      <c r="F97" s="316" t="s">
        <v>9</v>
      </c>
      <c r="G97" s="316" t="s">
        <v>11</v>
      </c>
      <c r="H97" s="316"/>
      <c r="I97" s="316"/>
      <c r="J97" s="316" t="s">
        <v>985</v>
      </c>
      <c r="K97" s="316" t="s">
        <v>778</v>
      </c>
      <c r="L97" s="316" t="str">
        <f>VLOOKUP(C97,Guide_Internal_Use!$C$2:$D$207,2,FALSE)</f>
        <v>Size and composition of qualifying liquid resources for each clearing service; (d) Unsecured cash deposited at commercial banks</v>
      </c>
      <c r="M97" s="316"/>
    </row>
    <row r="98" spans="1:13" ht="36" x14ac:dyDescent="0.35">
      <c r="A98" s="316">
        <v>7.1</v>
      </c>
      <c r="B98" s="316" t="s">
        <v>119</v>
      </c>
      <c r="C98" s="331" t="s">
        <v>533</v>
      </c>
      <c r="D98" s="316" t="s">
        <v>126</v>
      </c>
      <c r="E98" s="325" t="s">
        <v>718</v>
      </c>
      <c r="F98" s="316" t="s">
        <v>9</v>
      </c>
      <c r="G98" s="316" t="s">
        <v>11</v>
      </c>
      <c r="H98" s="316"/>
      <c r="I98" s="316"/>
      <c r="J98" s="316" t="s">
        <v>985</v>
      </c>
      <c r="K98" s="316" t="s">
        <v>778</v>
      </c>
      <c r="L98" s="316" t="str">
        <f>VLOOKUP(C98,Guide_Internal_Use!$C$2:$D$207,2,FALSE)</f>
        <v>Size and composition of qualifying liquid resources for each clearing service; (e) secured committed lines of credit (ie those for which collateral/security will be provided by the CCP if drawn) including committed foreign exchange swaps and committed repos</v>
      </c>
      <c r="M98" s="316"/>
    </row>
    <row r="99" spans="1:13" ht="24" x14ac:dyDescent="0.35">
      <c r="A99" s="316">
        <v>7.1</v>
      </c>
      <c r="B99" s="316" t="s">
        <v>119</v>
      </c>
      <c r="C99" s="331" t="s">
        <v>534</v>
      </c>
      <c r="D99" s="316" t="s">
        <v>127</v>
      </c>
      <c r="E99" s="325" t="s">
        <v>316</v>
      </c>
      <c r="F99" s="316" t="s">
        <v>9</v>
      </c>
      <c r="G99" s="316" t="s">
        <v>11</v>
      </c>
      <c r="H99" s="316"/>
      <c r="I99" s="316"/>
      <c r="J99" s="316" t="s">
        <v>985</v>
      </c>
      <c r="K99" s="316" t="s">
        <v>778</v>
      </c>
      <c r="L99" s="316" t="str">
        <f>VLOOKUP(C99,Guide_Internal_Use!$C$2:$D$207,2,FALSE)</f>
        <v>Size and composition of qualifying liquid resources for each clearing service; (f) unsecured committed lines of credit (ie which the CCP may draw without providing collateral/security)</v>
      </c>
      <c r="M99" s="316"/>
    </row>
    <row r="100" spans="1:13" ht="36" x14ac:dyDescent="0.35">
      <c r="A100" s="316">
        <v>7.1</v>
      </c>
      <c r="B100" s="316" t="s">
        <v>119</v>
      </c>
      <c r="C100" s="331" t="s">
        <v>535</v>
      </c>
      <c r="D100" s="316" t="s">
        <v>128</v>
      </c>
      <c r="E100" s="325" t="s">
        <v>718</v>
      </c>
      <c r="F100" s="316" t="s">
        <v>9</v>
      </c>
      <c r="G100" s="316" t="s">
        <v>11</v>
      </c>
      <c r="H100" s="316"/>
      <c r="I100" s="316"/>
      <c r="J100" s="316" t="s">
        <v>985</v>
      </c>
      <c r="K100" s="316" t="s">
        <v>778</v>
      </c>
      <c r="L100" s="316" t="str">
        <f>VLOOKUP(C100,Guide_Internal_Use!$C$2:$D$207,2,FALSE)</f>
        <v>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v>
      </c>
      <c r="M100" s="316"/>
    </row>
    <row r="101" spans="1:13" x14ac:dyDescent="0.35">
      <c r="A101" s="316">
        <v>7.1</v>
      </c>
      <c r="B101" s="316" t="s">
        <v>119</v>
      </c>
      <c r="C101" s="331" t="s">
        <v>536</v>
      </c>
      <c r="D101" s="316" t="s">
        <v>129</v>
      </c>
      <c r="E101" s="325" t="s">
        <v>718</v>
      </c>
      <c r="F101" s="316" t="s">
        <v>9</v>
      </c>
      <c r="G101" s="316" t="s">
        <v>11</v>
      </c>
      <c r="H101" s="316"/>
      <c r="I101" s="316"/>
      <c r="J101" s="316" t="s">
        <v>985</v>
      </c>
      <c r="K101" s="316" t="s">
        <v>778</v>
      </c>
      <c r="L101" s="316" t="str">
        <f>VLOOKUP(C101,Guide_Internal_Use!$C$2:$D$207,2,FALSE)</f>
        <v>Size and composition of qualifying liquid resources for each clearing service; (h) other</v>
      </c>
      <c r="M101" s="316"/>
    </row>
    <row r="102" spans="1:13" x14ac:dyDescent="0.35">
      <c r="A102" s="316">
        <v>7.1</v>
      </c>
      <c r="B102" s="316" t="s">
        <v>119</v>
      </c>
      <c r="C102" s="331" t="s">
        <v>419</v>
      </c>
      <c r="D102" s="316" t="s">
        <v>130</v>
      </c>
      <c r="E102" s="325" t="s">
        <v>718</v>
      </c>
      <c r="F102" s="316" t="s">
        <v>43</v>
      </c>
      <c r="G102" s="316" t="s">
        <v>68</v>
      </c>
      <c r="H102" s="316"/>
      <c r="I102" s="316"/>
      <c r="J102" s="316" t="s">
        <v>985</v>
      </c>
      <c r="K102" s="316" t="s">
        <v>778</v>
      </c>
      <c r="L102" s="316" t="str">
        <f>VLOOKUP(C102,Guide_Internal_Use!$C$2:$D$207,2,FALSE)</f>
        <v>State whether the CCP has routine access to central bank liquidity or facilities.</v>
      </c>
      <c r="M102" s="316"/>
    </row>
    <row r="103" spans="1:13" ht="24" x14ac:dyDescent="0.35">
      <c r="A103" s="316">
        <v>7.1</v>
      </c>
      <c r="B103" s="316" t="s">
        <v>119</v>
      </c>
      <c r="C103" s="331" t="s">
        <v>420</v>
      </c>
      <c r="D103" s="316" t="s">
        <v>131</v>
      </c>
      <c r="E103" s="325" t="s">
        <v>718</v>
      </c>
      <c r="F103" s="316" t="s">
        <v>43</v>
      </c>
      <c r="G103" s="316" t="s">
        <v>11</v>
      </c>
      <c r="H103" s="316"/>
      <c r="I103" s="316"/>
      <c r="J103" s="316" t="s">
        <v>985</v>
      </c>
      <c r="K103" s="316" t="s">
        <v>778</v>
      </c>
      <c r="L103" s="316" t="str">
        <f>VLOOKUP(C103,Guide_Internal_Use!$C$2:$D$207,2,FALSE)</f>
        <v>Details regarding the schedule of payments or priority for allocating payments, if such exists, and any applicable rule, policy, procedure, and governance arrangement around such decision making.</v>
      </c>
      <c r="M103" s="316"/>
    </row>
    <row r="104" spans="1:13" ht="24" x14ac:dyDescent="0.35">
      <c r="A104" s="316">
        <v>7.2</v>
      </c>
      <c r="B104" s="316" t="s">
        <v>132</v>
      </c>
      <c r="C104" s="331" t="s">
        <v>421</v>
      </c>
      <c r="D104" s="316" t="s">
        <v>133</v>
      </c>
      <c r="E104" s="317" t="s">
        <v>718</v>
      </c>
      <c r="F104" s="316" t="s">
        <v>9</v>
      </c>
      <c r="G104" s="316" t="s">
        <v>11</v>
      </c>
      <c r="H104" s="316"/>
      <c r="I104" s="316"/>
      <c r="J104" s="316" t="s">
        <v>985</v>
      </c>
      <c r="K104" s="316" t="s">
        <v>778</v>
      </c>
      <c r="L104" s="316" t="str">
        <f>VLOOKUP(C104,Guide_Internal_Use!$C$2:$D$207,2,FALSE)</f>
        <v>Size and composition of any supplementary liquidity risk resources for each clearing service above those qualifying liquid resources in 7.1</v>
      </c>
      <c r="M104" s="316"/>
    </row>
    <row r="105" spans="1:13" ht="36" x14ac:dyDescent="0.35">
      <c r="A105" s="316">
        <v>7.3</v>
      </c>
      <c r="B105" s="315" t="s">
        <v>119</v>
      </c>
      <c r="C105" s="330" t="s">
        <v>537</v>
      </c>
      <c r="D105" s="316" t="s">
        <v>134</v>
      </c>
      <c r="E105" s="316" t="s">
        <v>755</v>
      </c>
      <c r="F105" s="316" t="s">
        <v>9</v>
      </c>
      <c r="G105" s="316" t="s">
        <v>68</v>
      </c>
      <c r="H105" s="316"/>
      <c r="I105" s="316"/>
      <c r="J105" s="316" t="s">
        <v>719</v>
      </c>
      <c r="K105" s="316" t="s">
        <v>901</v>
      </c>
      <c r="L105" s="316" t="str">
        <f>VLOOKUP(C105,Guide_Internal_Use!$C$2:$D$207,2,FALSE)</f>
        <v>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v>
      </c>
      <c r="M105" s="316" t="s">
        <v>938</v>
      </c>
    </row>
    <row r="106" spans="1:13" ht="36" x14ac:dyDescent="0.35">
      <c r="A106" s="316">
        <v>7.3</v>
      </c>
      <c r="B106" s="315" t="s">
        <v>119</v>
      </c>
      <c r="C106" s="330" t="s">
        <v>422</v>
      </c>
      <c r="D106" s="316" t="s">
        <v>756</v>
      </c>
      <c r="E106" s="317" t="s">
        <v>718</v>
      </c>
      <c r="F106" s="316" t="s">
        <v>45</v>
      </c>
      <c r="G106" s="316" t="s">
        <v>68</v>
      </c>
      <c r="H106" s="316"/>
      <c r="I106" s="316"/>
      <c r="J106" s="316" t="s">
        <v>719</v>
      </c>
      <c r="K106" s="316" t="s">
        <v>901</v>
      </c>
      <c r="L106" s="316" t="str">
        <f>VLOOKUP(C106,Guide_Internal_Use!$C$2:$D$207,2,FALSE)</f>
        <v>Report the number of business days, if any, on which the above amount exceeded its qualifying liquid  resources (identified as in 7.1, and available at the point the breach occurred), and by how much.; 
No. of days in quarter</v>
      </c>
      <c r="M106" s="316" t="s">
        <v>938</v>
      </c>
    </row>
    <row r="107" spans="1:13" ht="24" x14ac:dyDescent="0.35">
      <c r="A107" s="316">
        <v>7.3</v>
      </c>
      <c r="B107" s="315" t="s">
        <v>119</v>
      </c>
      <c r="C107" s="330" t="s">
        <v>540</v>
      </c>
      <c r="D107" s="316" t="s">
        <v>757</v>
      </c>
      <c r="E107" s="316" t="s">
        <v>718</v>
      </c>
      <c r="F107" s="316" t="s">
        <v>9</v>
      </c>
      <c r="G107" s="316" t="s">
        <v>68</v>
      </c>
      <c r="H107" s="316"/>
      <c r="I107" s="316"/>
      <c r="J107" s="316" t="s">
        <v>719</v>
      </c>
      <c r="K107" s="316" t="s">
        <v>901</v>
      </c>
      <c r="L107" s="316" t="str">
        <f>VLOOKUP(C107,Guide_Internal_Use!$C$2:$D$207,2,FALSE)</f>
        <v>Number of business days, if any, on which the above amount exceeded its qualifying liquid  resources (identified as in 7.1, and available at the point the breach occurred), and by how much; Amount of excess on each day</v>
      </c>
      <c r="M107" s="316" t="s">
        <v>938</v>
      </c>
    </row>
    <row r="108" spans="1:13" ht="36" x14ac:dyDescent="0.35">
      <c r="A108" s="316">
        <v>7.3</v>
      </c>
      <c r="B108" s="316" t="s">
        <v>119</v>
      </c>
      <c r="C108" s="332" t="s">
        <v>538</v>
      </c>
      <c r="D108" s="316" t="s">
        <v>758</v>
      </c>
      <c r="E108" s="316" t="s">
        <v>718</v>
      </c>
      <c r="F108" s="316" t="s">
        <v>9</v>
      </c>
      <c r="G108" s="316" t="s">
        <v>68</v>
      </c>
      <c r="H108" s="316"/>
      <c r="I108" s="316"/>
      <c r="J108" s="316" t="s">
        <v>742</v>
      </c>
      <c r="K108" s="316" t="s">
        <v>898</v>
      </c>
      <c r="L108" s="316" t="str">
        <f>VLOOKUP(C108,Guide_Internal_Use!$C$2:$D$207,2,FALSE)</f>
        <v xml:space="preserve">Actual largest intraday and multiday payment obligation of a single participant and its affiliates (including transactions cleared for indirect participants) over the past twelve months; Peak day amount in previous twelve months
</v>
      </c>
      <c r="M108" s="316" t="s">
        <v>941</v>
      </c>
    </row>
    <row r="109" spans="1:13" ht="36" x14ac:dyDescent="0.35">
      <c r="A109" s="316">
        <v>7.3</v>
      </c>
      <c r="B109" s="315" t="s">
        <v>119</v>
      </c>
      <c r="C109" s="330" t="s">
        <v>539</v>
      </c>
      <c r="D109" s="316" t="s">
        <v>138</v>
      </c>
      <c r="E109" s="316" t="s">
        <v>718</v>
      </c>
      <c r="F109" s="316" t="s">
        <v>9</v>
      </c>
      <c r="G109" s="316" t="s">
        <v>68</v>
      </c>
      <c r="H109" s="316"/>
      <c r="I109" s="316"/>
      <c r="J109" s="316" t="s">
        <v>719</v>
      </c>
      <c r="K109" s="316" t="s">
        <v>901</v>
      </c>
      <c r="L109" s="316" t="str">
        <f>VLOOKUP(C109,Guide_Internal_Use!$C$2:$D$207,2,FALSE)</f>
        <v>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v>
      </c>
      <c r="M109" s="316" t="s">
        <v>938</v>
      </c>
    </row>
    <row r="110" spans="1:13" ht="24" x14ac:dyDescent="0.35">
      <c r="A110" s="316">
        <v>7.3</v>
      </c>
      <c r="B110" s="315" t="s">
        <v>119</v>
      </c>
      <c r="C110" s="330" t="s">
        <v>542</v>
      </c>
      <c r="D110" s="316" t="s">
        <v>139</v>
      </c>
      <c r="E110" s="316" t="s">
        <v>718</v>
      </c>
      <c r="F110" s="316" t="s">
        <v>45</v>
      </c>
      <c r="G110" s="316" t="s">
        <v>68</v>
      </c>
      <c r="H110" s="316"/>
      <c r="I110" s="316"/>
      <c r="J110" s="316" t="s">
        <v>719</v>
      </c>
      <c r="K110" s="316" t="s">
        <v>901</v>
      </c>
      <c r="L110" s="316" t="str">
        <f>VLOOKUP(C110,Guide_Internal_Use!$C$2:$D$207,2,FALSE)</f>
        <v>Number of business days, if any, on which the above amounts exceeded its qualifying liquid resources in each relevant currency (as identified in 7.1 and available at the point the breach occurred), and by how much</v>
      </c>
      <c r="M110" s="316" t="s">
        <v>938</v>
      </c>
    </row>
    <row r="111" spans="1:13" ht="36" x14ac:dyDescent="0.35">
      <c r="A111" s="316">
        <v>7.3</v>
      </c>
      <c r="B111" s="315" t="s">
        <v>119</v>
      </c>
      <c r="C111" s="330" t="s">
        <v>541</v>
      </c>
      <c r="D111" s="316" t="s">
        <v>141</v>
      </c>
      <c r="E111" s="316" t="s">
        <v>718</v>
      </c>
      <c r="F111" s="316" t="s">
        <v>9</v>
      </c>
      <c r="G111" s="316" t="s">
        <v>68</v>
      </c>
      <c r="H111" s="316"/>
      <c r="I111" s="316"/>
      <c r="J111" s="316" t="s">
        <v>719</v>
      </c>
      <c r="K111" s="316" t="s">
        <v>901</v>
      </c>
      <c r="L111" s="316" t="str">
        <f>VLOOKUP(C111,Guide_Internal_Use!$C$2:$D$207,2,FALSE)</f>
        <v>Report the number of business days, if any, on which the above amounts exceeded its qualifying liquid resources in each relevant currency (as identified in 7.1 and available at the point the breach occurred), and by how much; Amount of excess on each day</v>
      </c>
      <c r="M111" s="316" t="s">
        <v>938</v>
      </c>
    </row>
    <row r="112" spans="1:13" x14ac:dyDescent="0.35">
      <c r="A112" s="316">
        <v>12.1</v>
      </c>
      <c r="B112" s="315" t="s">
        <v>142</v>
      </c>
      <c r="C112" s="316" t="s">
        <v>423</v>
      </c>
      <c r="D112" s="317" t="s">
        <v>143</v>
      </c>
      <c r="E112" s="317" t="s">
        <v>718</v>
      </c>
      <c r="F112" s="316" t="s">
        <v>740</v>
      </c>
      <c r="G112" s="316" t="s">
        <v>68</v>
      </c>
      <c r="H112" s="316"/>
      <c r="I112" s="316"/>
      <c r="J112" s="316" t="s">
        <v>759</v>
      </c>
      <c r="K112" s="316"/>
      <c r="L112" s="316" t="str">
        <f>VLOOKUP(C112,Guide_Internal_Use!$C$2:$D$207,2,FALSE)</f>
        <v>Percentage of settlements by value effected using a DvP settlement mechanism</v>
      </c>
      <c r="M112" s="316"/>
    </row>
    <row r="113" spans="1:13" x14ac:dyDescent="0.35">
      <c r="A113" s="316">
        <v>12.1</v>
      </c>
      <c r="B113" s="315" t="s">
        <v>142</v>
      </c>
      <c r="C113" s="316" t="s">
        <v>424</v>
      </c>
      <c r="D113" s="317" t="s">
        <v>144</v>
      </c>
      <c r="E113" s="317" t="s">
        <v>718</v>
      </c>
      <c r="F113" s="316" t="s">
        <v>740</v>
      </c>
      <c r="G113" s="316" t="s">
        <v>68</v>
      </c>
      <c r="H113" s="316"/>
      <c r="I113" s="316"/>
      <c r="J113" s="316" t="s">
        <v>759</v>
      </c>
      <c r="K113" s="316"/>
      <c r="L113" s="316" t="str">
        <f>VLOOKUP(C113,Guide_Internal_Use!$C$2:$D$207,2,FALSE)</f>
        <v>Percentage of settlements by value effected using a DvD settlement mechanism</v>
      </c>
      <c r="M113" s="316"/>
    </row>
    <row r="114" spans="1:13" x14ac:dyDescent="0.35">
      <c r="A114" s="316">
        <v>12.1</v>
      </c>
      <c r="B114" s="315" t="s">
        <v>142</v>
      </c>
      <c r="C114" s="316" t="s">
        <v>425</v>
      </c>
      <c r="D114" s="317" t="s">
        <v>145</v>
      </c>
      <c r="E114" s="317" t="s">
        <v>718</v>
      </c>
      <c r="F114" s="316" t="s">
        <v>740</v>
      </c>
      <c r="G114" s="316" t="s">
        <v>68</v>
      </c>
      <c r="H114" s="316"/>
      <c r="I114" s="316"/>
      <c r="J114" s="316" t="s">
        <v>759</v>
      </c>
      <c r="K114" s="316"/>
      <c r="L114" s="316" t="str">
        <f>VLOOKUP(C114,Guide_Internal_Use!$C$2:$D$207,2,FALSE)</f>
        <v>Percentage of settlements by value effected using a PvP settlement mechanism</v>
      </c>
      <c r="M114" s="316"/>
    </row>
    <row r="115" spans="1:13" x14ac:dyDescent="0.35">
      <c r="A115" s="316">
        <v>12.2</v>
      </c>
      <c r="B115" s="315" t="s">
        <v>146</v>
      </c>
      <c r="C115" s="316" t="s">
        <v>426</v>
      </c>
      <c r="D115" s="317" t="s">
        <v>147</v>
      </c>
      <c r="E115" s="317" t="s">
        <v>718</v>
      </c>
      <c r="F115" s="316" t="s">
        <v>740</v>
      </c>
      <c r="G115" s="316" t="s">
        <v>68</v>
      </c>
      <c r="H115" s="316"/>
      <c r="I115" s="316"/>
      <c r="J115" s="316" t="s">
        <v>759</v>
      </c>
      <c r="K115" s="316"/>
      <c r="L115" s="316" t="str">
        <f>VLOOKUP(C115,Guide_Internal_Use!$C$2:$D$207,2,FALSE)</f>
        <v>Percentage of settlements by volume effected using a DvP settlement mechanism</v>
      </c>
      <c r="M115" s="316"/>
    </row>
    <row r="116" spans="1:13" x14ac:dyDescent="0.35">
      <c r="A116" s="316">
        <v>12.2</v>
      </c>
      <c r="B116" s="315" t="s">
        <v>146</v>
      </c>
      <c r="C116" s="316" t="s">
        <v>427</v>
      </c>
      <c r="D116" s="317" t="s">
        <v>148</v>
      </c>
      <c r="E116" s="317" t="s">
        <v>718</v>
      </c>
      <c r="F116" s="316" t="s">
        <v>740</v>
      </c>
      <c r="G116" s="316" t="s">
        <v>68</v>
      </c>
      <c r="H116" s="316"/>
      <c r="I116" s="316"/>
      <c r="J116" s="316" t="s">
        <v>759</v>
      </c>
      <c r="K116" s="316"/>
      <c r="L116" s="316" t="str">
        <f>VLOOKUP(C116,Guide_Internal_Use!$C$2:$D$207,2,FALSE)</f>
        <v>Percentage of settlements by volume effected using a DvD settlement mechanism</v>
      </c>
      <c r="M116" s="316"/>
    </row>
    <row r="117" spans="1:13" x14ac:dyDescent="0.35">
      <c r="A117" s="316">
        <v>12.2</v>
      </c>
      <c r="B117" s="315" t="s">
        <v>146</v>
      </c>
      <c r="C117" s="316" t="s">
        <v>428</v>
      </c>
      <c r="D117" s="317" t="s">
        <v>149</v>
      </c>
      <c r="E117" s="317" t="s">
        <v>718</v>
      </c>
      <c r="F117" s="316" t="s">
        <v>740</v>
      </c>
      <c r="G117" s="316" t="s">
        <v>68</v>
      </c>
      <c r="H117" s="316"/>
      <c r="I117" s="316"/>
      <c r="J117" s="316" t="s">
        <v>759</v>
      </c>
      <c r="K117" s="316"/>
      <c r="L117" s="316" t="str">
        <f>VLOOKUP(C117,Guide_Internal_Use!$C$2:$D$207,2,FALSE)</f>
        <v>Percentage of settlements by volume effected using a PvP settlement mechanism</v>
      </c>
      <c r="M117" s="316"/>
    </row>
    <row r="118" spans="1:13" ht="33" customHeight="1" x14ac:dyDescent="0.35">
      <c r="A118" s="316">
        <v>13.1</v>
      </c>
      <c r="B118" s="315" t="s">
        <v>150</v>
      </c>
      <c r="C118" s="330" t="s">
        <v>429</v>
      </c>
      <c r="D118" s="316" t="s">
        <v>151</v>
      </c>
      <c r="E118" s="317" t="s">
        <v>718</v>
      </c>
      <c r="F118" s="319" t="s">
        <v>43</v>
      </c>
      <c r="G118" s="316" t="s">
        <v>152</v>
      </c>
      <c r="H118" s="316"/>
      <c r="I118" s="316"/>
      <c r="J118" s="316" t="s">
        <v>719</v>
      </c>
      <c r="K118" s="316" t="s">
        <v>901</v>
      </c>
      <c r="L118" s="316" t="str">
        <f>VLOOKUP(C118,Guide_Internal_Use!$C$2:$D$207,2,FALSE)</f>
        <v>Quantitative information related to defaults; Amount of loss versus amount of initial margin</v>
      </c>
      <c r="M118" s="316"/>
    </row>
    <row r="119" spans="1:13" x14ac:dyDescent="0.35">
      <c r="A119" s="316">
        <v>13.1</v>
      </c>
      <c r="B119" s="315" t="s">
        <v>150</v>
      </c>
      <c r="C119" s="330" t="s">
        <v>430</v>
      </c>
      <c r="D119" s="316" t="s">
        <v>153</v>
      </c>
      <c r="E119" s="317" t="s">
        <v>718</v>
      </c>
      <c r="F119" s="319" t="s">
        <v>43</v>
      </c>
      <c r="G119" s="316" t="s">
        <v>152</v>
      </c>
      <c r="H119" s="316"/>
      <c r="I119" s="316"/>
      <c r="J119" s="316" t="s">
        <v>719</v>
      </c>
      <c r="K119" s="316" t="s">
        <v>901</v>
      </c>
      <c r="L119" s="316" t="str">
        <f>VLOOKUP(C119,Guide_Internal_Use!$C$2:$D$207,2,FALSE)</f>
        <v>Quantitative information related to defaults; Amount of other financial resources used to cover losses</v>
      </c>
      <c r="M119" s="316"/>
    </row>
    <row r="120" spans="1:13" x14ac:dyDescent="0.35">
      <c r="A120" s="319">
        <v>13.1</v>
      </c>
      <c r="B120" s="322" t="s">
        <v>150</v>
      </c>
      <c r="C120" s="330" t="s">
        <v>431</v>
      </c>
      <c r="D120" s="319" t="s">
        <v>154</v>
      </c>
      <c r="E120" s="317" t="s">
        <v>718</v>
      </c>
      <c r="F120" s="319" t="s">
        <v>43</v>
      </c>
      <c r="G120" s="316" t="s">
        <v>152</v>
      </c>
      <c r="H120" s="319"/>
      <c r="I120" s="316"/>
      <c r="J120" s="316" t="s">
        <v>719</v>
      </c>
      <c r="K120" s="316" t="s">
        <v>901</v>
      </c>
      <c r="L120" s="316" t="str">
        <f>VLOOKUP(C120,Guide_Internal_Use!$C$2:$D$207,2,FALSE)</f>
        <v>Quantitative information related to defaults; Proportion of client positions closed-out</v>
      </c>
      <c r="M120" s="316"/>
    </row>
    <row r="121" spans="1:13" x14ac:dyDescent="0.35">
      <c r="A121" s="319">
        <v>13.1</v>
      </c>
      <c r="B121" s="322" t="s">
        <v>150</v>
      </c>
      <c r="C121" s="330" t="s">
        <v>432</v>
      </c>
      <c r="D121" s="319" t="s">
        <v>155</v>
      </c>
      <c r="E121" s="317" t="s">
        <v>718</v>
      </c>
      <c r="F121" s="319" t="s">
        <v>43</v>
      </c>
      <c r="G121" s="319" t="s">
        <v>60</v>
      </c>
      <c r="H121" s="319"/>
      <c r="I121" s="316"/>
      <c r="J121" s="316" t="s">
        <v>719</v>
      </c>
      <c r="K121" s="316" t="s">
        <v>901</v>
      </c>
      <c r="L121" s="316" t="str">
        <f>VLOOKUP(C121,Guide_Internal_Use!$C$2:$D$207,2,FALSE)</f>
        <v>Quantitative information related to defaults; Proportion of client positions ported</v>
      </c>
      <c r="M121" s="316"/>
    </row>
    <row r="122" spans="1:13" x14ac:dyDescent="0.35">
      <c r="A122" s="316">
        <v>13.1</v>
      </c>
      <c r="B122" s="315" t="s">
        <v>150</v>
      </c>
      <c r="C122" s="330" t="s">
        <v>433</v>
      </c>
      <c r="D122" s="316" t="s">
        <v>157</v>
      </c>
      <c r="E122" s="317" t="s">
        <v>718</v>
      </c>
      <c r="F122" s="319" t="s">
        <v>43</v>
      </c>
      <c r="G122" s="319" t="s">
        <v>60</v>
      </c>
      <c r="H122" s="316"/>
      <c r="I122" s="316"/>
      <c r="J122" s="316" t="s">
        <v>719</v>
      </c>
      <c r="K122" s="316" t="s">
        <v>901</v>
      </c>
      <c r="L122" s="316" t="str">
        <f>VLOOKUP(C122,Guide_Internal_Use!$C$2:$D$207,2,FALSE)</f>
        <v>Quantitative information related to defaults; Appropriate references to other published material related to the defaults</v>
      </c>
      <c r="M122" s="316"/>
    </row>
    <row r="123" spans="1:13" ht="24" x14ac:dyDescent="0.35">
      <c r="A123" s="316">
        <v>14.1</v>
      </c>
      <c r="B123" s="316" t="s">
        <v>158</v>
      </c>
      <c r="C123" s="332" t="s">
        <v>434</v>
      </c>
      <c r="D123" s="316" t="s">
        <v>159</v>
      </c>
      <c r="E123" s="317" t="s">
        <v>718</v>
      </c>
      <c r="F123" s="316" t="s">
        <v>740</v>
      </c>
      <c r="G123" s="316" t="s">
        <v>11</v>
      </c>
      <c r="H123" s="316"/>
      <c r="I123" s="316"/>
      <c r="J123" s="316" t="s">
        <v>742</v>
      </c>
      <c r="K123" s="316" t="s">
        <v>898</v>
      </c>
      <c r="L123" s="316" t="str">
        <f>VLOOKUP(C123,Guide_Internal_Use!$C$2:$D$207,2,FALSE)</f>
        <v>Total Client Positions held in individually segregated accounts</v>
      </c>
      <c r="M123" s="316"/>
    </row>
    <row r="124" spans="1:13" ht="24" x14ac:dyDescent="0.35">
      <c r="A124" s="316">
        <v>14.1</v>
      </c>
      <c r="B124" s="316" t="s">
        <v>158</v>
      </c>
      <c r="C124" s="332" t="s">
        <v>435</v>
      </c>
      <c r="D124" s="316" t="s">
        <v>160</v>
      </c>
      <c r="E124" s="317" t="s">
        <v>718</v>
      </c>
      <c r="F124" s="316" t="s">
        <v>740</v>
      </c>
      <c r="G124" s="316" t="s">
        <v>11</v>
      </c>
      <c r="H124" s="316"/>
      <c r="I124" s="316"/>
      <c r="J124" s="316" t="s">
        <v>742</v>
      </c>
      <c r="K124" s="316" t="s">
        <v>898</v>
      </c>
      <c r="L124" s="316" t="str">
        <f>VLOOKUP(C124,Guide_Internal_Use!$C$2:$D$207,2,FALSE)</f>
        <v>Total Client Positions held in omnibus client-only accounts, other than LSOC accounts</v>
      </c>
      <c r="M124" s="316"/>
    </row>
    <row r="125" spans="1:13" ht="24" x14ac:dyDescent="0.35">
      <c r="A125" s="316">
        <v>14.1</v>
      </c>
      <c r="B125" s="316" t="s">
        <v>158</v>
      </c>
      <c r="C125" s="332" t="s">
        <v>436</v>
      </c>
      <c r="D125" s="316" t="s">
        <v>161</v>
      </c>
      <c r="E125" s="317" t="s">
        <v>718</v>
      </c>
      <c r="F125" s="316" t="s">
        <v>740</v>
      </c>
      <c r="G125" s="316" t="s">
        <v>11</v>
      </c>
      <c r="H125" s="316"/>
      <c r="I125" s="316"/>
      <c r="J125" s="316" t="s">
        <v>742</v>
      </c>
      <c r="K125" s="316" t="s">
        <v>898</v>
      </c>
      <c r="L125" s="316" t="str">
        <f>VLOOKUP(C125,Guide_Internal_Use!$C$2:$D$207,2,FALSE)</f>
        <v>Total Client Positions held in legally segregated but operationally comingled (LSOC) accounts</v>
      </c>
      <c r="M125" s="316"/>
    </row>
    <row r="126" spans="1:13" ht="24" x14ac:dyDescent="0.35">
      <c r="A126" s="316">
        <v>14.1</v>
      </c>
      <c r="B126" s="316" t="s">
        <v>158</v>
      </c>
      <c r="C126" s="332" t="s">
        <v>437</v>
      </c>
      <c r="D126" s="316" t="s">
        <v>162</v>
      </c>
      <c r="E126" s="317" t="s">
        <v>718</v>
      </c>
      <c r="F126" s="316" t="s">
        <v>740</v>
      </c>
      <c r="G126" s="316" t="s">
        <v>11</v>
      </c>
      <c r="H126" s="316"/>
      <c r="I126" s="316"/>
      <c r="J126" s="316" t="s">
        <v>742</v>
      </c>
      <c r="K126" s="316" t="s">
        <v>898</v>
      </c>
      <c r="L126" s="316" t="str">
        <f>VLOOKUP(C126,Guide_Internal_Use!$C$2:$D$207,2,FALSE)</f>
        <v>Total Client Positions held in comingled house and client accounts</v>
      </c>
      <c r="M126" s="316"/>
    </row>
    <row r="127" spans="1:13" x14ac:dyDescent="0.35">
      <c r="A127" s="316">
        <v>15.1</v>
      </c>
      <c r="B127" s="316" t="s">
        <v>163</v>
      </c>
      <c r="C127" s="333" t="s">
        <v>438</v>
      </c>
      <c r="D127" s="316" t="s">
        <v>164</v>
      </c>
      <c r="E127" s="325" t="s">
        <v>760</v>
      </c>
      <c r="F127" s="316" t="s">
        <v>9</v>
      </c>
      <c r="G127" s="316" t="s">
        <v>165</v>
      </c>
      <c r="H127" s="316"/>
      <c r="I127" s="316"/>
      <c r="J127" s="316" t="s">
        <v>985</v>
      </c>
      <c r="K127" s="316" t="s">
        <v>778</v>
      </c>
      <c r="L127" s="316" t="str">
        <f>VLOOKUP(C127,Guide_Internal_Use!$C$2:$D$207,2,FALSE)</f>
        <v>Value of liquid net assets funded by equity</v>
      </c>
      <c r="M127" s="316"/>
    </row>
    <row r="128" spans="1:13" x14ac:dyDescent="0.35">
      <c r="A128" s="316">
        <v>15.1</v>
      </c>
      <c r="B128" s="316" t="s">
        <v>163</v>
      </c>
      <c r="C128" s="333" t="s">
        <v>439</v>
      </c>
      <c r="D128" s="316" t="s">
        <v>166</v>
      </c>
      <c r="E128" s="325" t="s">
        <v>761</v>
      </c>
      <c r="F128" s="316" t="s">
        <v>9</v>
      </c>
      <c r="G128" s="316" t="s">
        <v>165</v>
      </c>
      <c r="H128" s="316"/>
      <c r="I128" s="316"/>
      <c r="J128" s="316" t="s">
        <v>985</v>
      </c>
      <c r="K128" s="316" t="s">
        <v>778</v>
      </c>
      <c r="L128" s="316" t="str">
        <f>VLOOKUP(C128,Guide_Internal_Use!$C$2:$D$207,2,FALSE)</f>
        <v>Six months of current operating expenses</v>
      </c>
      <c r="M128" s="316"/>
    </row>
    <row r="129" spans="1:13" x14ac:dyDescent="0.35">
      <c r="A129" s="316">
        <v>15.2</v>
      </c>
      <c r="B129" s="316" t="s">
        <v>167</v>
      </c>
      <c r="C129" s="333" t="s">
        <v>440</v>
      </c>
      <c r="D129" s="316" t="s">
        <v>168</v>
      </c>
      <c r="E129" s="325" t="s">
        <v>316</v>
      </c>
      <c r="F129" s="316" t="s">
        <v>9</v>
      </c>
      <c r="G129" s="316" t="s">
        <v>165</v>
      </c>
      <c r="H129" s="316"/>
      <c r="I129" s="316"/>
      <c r="J129" s="316" t="s">
        <v>985</v>
      </c>
      <c r="K129" s="316" t="s">
        <v>778</v>
      </c>
      <c r="L129" s="316" t="str">
        <f>VLOOKUP(C129,Guide_Internal_Use!$C$2:$D$207,2,FALSE)</f>
        <v>Total Revenue</v>
      </c>
      <c r="M129" s="316"/>
    </row>
    <row r="130" spans="1:13" x14ac:dyDescent="0.35">
      <c r="A130" s="316">
        <v>15.2</v>
      </c>
      <c r="B130" s="316" t="s">
        <v>167</v>
      </c>
      <c r="C130" s="333" t="s">
        <v>441</v>
      </c>
      <c r="D130" s="316" t="s">
        <v>169</v>
      </c>
      <c r="E130" s="325" t="s">
        <v>316</v>
      </c>
      <c r="F130" s="316" t="s">
        <v>9</v>
      </c>
      <c r="G130" s="316" t="s">
        <v>165</v>
      </c>
      <c r="H130" s="316"/>
      <c r="I130" s="316"/>
      <c r="J130" s="316" t="s">
        <v>985</v>
      </c>
      <c r="K130" s="316" t="s">
        <v>778</v>
      </c>
      <c r="L130" s="316" t="str">
        <f>VLOOKUP(C130,Guide_Internal_Use!$C$2:$D$207,2,FALSE)</f>
        <v>Total Expenditure</v>
      </c>
      <c r="M130" s="316"/>
    </row>
    <row r="131" spans="1:13" x14ac:dyDescent="0.35">
      <c r="A131" s="316">
        <v>15.2</v>
      </c>
      <c r="B131" s="316" t="s">
        <v>167</v>
      </c>
      <c r="C131" s="333" t="s">
        <v>442</v>
      </c>
      <c r="D131" s="316" t="s">
        <v>170</v>
      </c>
      <c r="E131" s="325" t="s">
        <v>316</v>
      </c>
      <c r="F131" s="316" t="s">
        <v>9</v>
      </c>
      <c r="G131" s="316" t="s">
        <v>165</v>
      </c>
      <c r="H131" s="316"/>
      <c r="I131" s="316"/>
      <c r="J131" s="316" t="s">
        <v>985</v>
      </c>
      <c r="K131" s="316" t="s">
        <v>778</v>
      </c>
      <c r="L131" s="316" t="str">
        <f>VLOOKUP(C131,Guide_Internal_Use!$C$2:$D$207,2,FALSE)</f>
        <v>Profits</v>
      </c>
      <c r="M131" s="316"/>
    </row>
    <row r="132" spans="1:13" x14ac:dyDescent="0.35">
      <c r="A132" s="316">
        <v>15.2</v>
      </c>
      <c r="B132" s="316" t="s">
        <v>167</v>
      </c>
      <c r="C132" s="333" t="s">
        <v>443</v>
      </c>
      <c r="D132" s="316" t="s">
        <v>171</v>
      </c>
      <c r="E132" s="325" t="s">
        <v>316</v>
      </c>
      <c r="F132" s="316" t="s">
        <v>9</v>
      </c>
      <c r="G132" s="316" t="s">
        <v>165</v>
      </c>
      <c r="H132" s="316"/>
      <c r="I132" s="316"/>
      <c r="J132" s="316" t="s">
        <v>985</v>
      </c>
      <c r="K132" s="316" t="s">
        <v>778</v>
      </c>
      <c r="L132" s="316" t="str">
        <f>VLOOKUP(C132,Guide_Internal_Use!$C$2:$D$207,2,FALSE)</f>
        <v>Total Assets</v>
      </c>
      <c r="M132" s="316"/>
    </row>
    <row r="133" spans="1:13" x14ac:dyDescent="0.35">
      <c r="A133" s="316">
        <v>15.2</v>
      </c>
      <c r="B133" s="316" t="s">
        <v>167</v>
      </c>
      <c r="C133" s="333" t="s">
        <v>444</v>
      </c>
      <c r="D133" s="316" t="s">
        <v>172</v>
      </c>
      <c r="E133" s="325" t="s">
        <v>316</v>
      </c>
      <c r="F133" s="316" t="s">
        <v>9</v>
      </c>
      <c r="G133" s="316" t="s">
        <v>165</v>
      </c>
      <c r="H133" s="316"/>
      <c r="I133" s="316"/>
      <c r="J133" s="316" t="s">
        <v>985</v>
      </c>
      <c r="K133" s="316" t="s">
        <v>778</v>
      </c>
      <c r="L133" s="316" t="str">
        <f>VLOOKUP(C133,Guide_Internal_Use!$C$2:$D$207,2,FALSE)</f>
        <v>Total Liabilities</v>
      </c>
      <c r="M133" s="316"/>
    </row>
    <row r="134" spans="1:13" x14ac:dyDescent="0.35">
      <c r="A134" s="316">
        <v>15.2</v>
      </c>
      <c r="B134" s="316" t="s">
        <v>167</v>
      </c>
      <c r="C134" s="333" t="s">
        <v>445</v>
      </c>
      <c r="D134" s="316" t="s">
        <v>173</v>
      </c>
      <c r="E134" s="325" t="s">
        <v>718</v>
      </c>
      <c r="F134" s="316" t="s">
        <v>43</v>
      </c>
      <c r="G134" s="316" t="s">
        <v>165</v>
      </c>
      <c r="H134" s="316"/>
      <c r="I134" s="316"/>
      <c r="J134" s="316" t="s">
        <v>985</v>
      </c>
      <c r="K134" s="316" t="s">
        <v>778</v>
      </c>
      <c r="L134" s="316" t="str">
        <f>VLOOKUP(C134,Guide_Internal_Use!$C$2:$D$207,2,FALSE)</f>
        <v>Explain if collateral posted by clearing participants is held on or off the CCP's balance sheet</v>
      </c>
      <c r="M134" s="316"/>
    </row>
    <row r="135" spans="1:13" x14ac:dyDescent="0.35">
      <c r="A135" s="316">
        <v>15.2</v>
      </c>
      <c r="B135" s="316" t="s">
        <v>167</v>
      </c>
      <c r="C135" s="333" t="s">
        <v>446</v>
      </c>
      <c r="D135" s="316" t="s">
        <v>174</v>
      </c>
      <c r="E135" s="324" t="s">
        <v>718</v>
      </c>
      <c r="F135" s="316" t="s">
        <v>43</v>
      </c>
      <c r="G135" s="316" t="s">
        <v>165</v>
      </c>
      <c r="H135" s="316"/>
      <c r="I135" s="316"/>
      <c r="J135" s="316" t="s">
        <v>985</v>
      </c>
      <c r="K135" s="316" t="s">
        <v>778</v>
      </c>
      <c r="L135" s="316" t="str">
        <f>VLOOKUP(C135,Guide_Internal_Use!$C$2:$D$207,2,FALSE)</f>
        <v>Additional items as necessary</v>
      </c>
      <c r="M135" s="316"/>
    </row>
    <row r="136" spans="1:13" x14ac:dyDescent="0.35">
      <c r="A136" s="316">
        <v>15.3</v>
      </c>
      <c r="B136" s="316" t="s">
        <v>175</v>
      </c>
      <c r="C136" s="333" t="s">
        <v>447</v>
      </c>
      <c r="D136" s="316" t="s">
        <v>176</v>
      </c>
      <c r="E136" s="325" t="s">
        <v>762</v>
      </c>
      <c r="F136" s="316" t="s">
        <v>740</v>
      </c>
      <c r="G136" s="316" t="s">
        <v>165</v>
      </c>
      <c r="H136" s="316"/>
      <c r="I136" s="316"/>
      <c r="J136" s="316" t="s">
        <v>985</v>
      </c>
      <c r="K136" s="316" t="s">
        <v>778</v>
      </c>
      <c r="L136" s="316" t="str">
        <f>VLOOKUP(C136,Guide_Internal_Use!$C$2:$D$207,2,FALSE)</f>
        <v>Percentage of total income that comes from fees related to provision of clearing services</v>
      </c>
      <c r="M136" s="316"/>
    </row>
    <row r="137" spans="1:13" ht="24" x14ac:dyDescent="0.35">
      <c r="A137" s="316">
        <v>15.3</v>
      </c>
      <c r="B137" s="316" t="s">
        <v>175</v>
      </c>
      <c r="C137" s="333" t="s">
        <v>448</v>
      </c>
      <c r="D137" s="316" t="s">
        <v>177</v>
      </c>
      <c r="E137" s="325" t="s">
        <v>762</v>
      </c>
      <c r="F137" s="316" t="s">
        <v>740</v>
      </c>
      <c r="G137" s="316" t="s">
        <v>165</v>
      </c>
      <c r="H137" s="316"/>
      <c r="I137" s="316"/>
      <c r="J137" s="316" t="s">
        <v>985</v>
      </c>
      <c r="K137" s="316" t="s">
        <v>778</v>
      </c>
      <c r="L137" s="316" t="str">
        <f>VLOOKUP(C137,Guide_Internal_Use!$C$2:$D$207,2,FALSE)</f>
        <v>Percentage of total income that comes from the reinvestment (or rehypothecation) of assets provided by clearing participants</v>
      </c>
      <c r="M137" s="316"/>
    </row>
    <row r="138" spans="1:13" ht="24" x14ac:dyDescent="0.35">
      <c r="A138" s="316">
        <v>16.100000000000001</v>
      </c>
      <c r="B138" s="316" t="s">
        <v>178</v>
      </c>
      <c r="C138" s="333" t="s">
        <v>449</v>
      </c>
      <c r="D138" s="316" t="s">
        <v>179</v>
      </c>
      <c r="E138" s="317" t="s">
        <v>718</v>
      </c>
      <c r="F138" s="316" t="s">
        <v>9</v>
      </c>
      <c r="G138" s="316" t="s">
        <v>11</v>
      </c>
      <c r="H138" s="316"/>
      <c r="I138" s="316"/>
      <c r="J138" s="316" t="s">
        <v>987</v>
      </c>
      <c r="K138" s="316" t="s">
        <v>778</v>
      </c>
      <c r="L138" s="316" t="str">
        <f>VLOOKUP(C138,Guide_Internal_Use!$C$2:$D$207,2,FALSE)</f>
        <v xml:space="preserve">Total cash (but not securities) received from participants, regardless of the form in which it is held, deposited or invested, received as initial margin </v>
      </c>
      <c r="M138" s="316"/>
    </row>
    <row r="139" spans="1:13" ht="24" x14ac:dyDescent="0.35">
      <c r="A139" s="316">
        <v>16.100000000000001</v>
      </c>
      <c r="B139" s="316" t="s">
        <v>178</v>
      </c>
      <c r="C139" s="333" t="s">
        <v>450</v>
      </c>
      <c r="D139" s="316" t="s">
        <v>180</v>
      </c>
      <c r="E139" s="329" t="s">
        <v>763</v>
      </c>
      <c r="F139" s="316" t="s">
        <v>9</v>
      </c>
      <c r="G139" s="316" t="s">
        <v>11</v>
      </c>
      <c r="H139" s="316"/>
      <c r="I139" s="316"/>
      <c r="J139" s="316" t="s">
        <v>987</v>
      </c>
      <c r="K139" s="316" t="s">
        <v>778</v>
      </c>
      <c r="L139" s="316" t="str">
        <f>VLOOKUP(C139,Guide_Internal_Use!$C$2:$D$207,2,FALSE)</f>
        <v>Total cash (but not securities) received from participants, regardless of the form in which it is held, deposited or invested, received as default fund contribution</v>
      </c>
      <c r="M139" s="316"/>
    </row>
    <row r="140" spans="1:13" x14ac:dyDescent="0.35">
      <c r="A140" s="316">
        <v>16.2</v>
      </c>
      <c r="B140" s="316" t="s">
        <v>181</v>
      </c>
      <c r="C140" s="333" t="s">
        <v>451</v>
      </c>
      <c r="D140" s="316" t="s">
        <v>906</v>
      </c>
      <c r="E140" s="316" t="s">
        <v>764</v>
      </c>
      <c r="F140" s="316" t="s">
        <v>740</v>
      </c>
      <c r="G140" s="316" t="s">
        <v>11</v>
      </c>
      <c r="H140" s="316"/>
      <c r="I140" s="316"/>
      <c r="J140" s="316" t="s">
        <v>987</v>
      </c>
      <c r="K140" s="316" t="s">
        <v>778</v>
      </c>
      <c r="L140" s="316" t="str">
        <f>VLOOKUP(C140,Guide_Internal_Use!$C$2:$D$207,2,FALSE)</f>
        <v>Percentage of total participant cash held as cash deposits (including through reverse repo)</v>
      </c>
      <c r="M140" s="316"/>
    </row>
    <row r="141" spans="1:13" ht="24" x14ac:dyDescent="0.35">
      <c r="A141" s="316">
        <v>16.2</v>
      </c>
      <c r="B141" s="316" t="s">
        <v>181</v>
      </c>
      <c r="C141" s="333" t="s">
        <v>452</v>
      </c>
      <c r="D141" s="316" t="s">
        <v>907</v>
      </c>
      <c r="E141" s="316" t="s">
        <v>764</v>
      </c>
      <c r="F141" s="316" t="s">
        <v>740</v>
      </c>
      <c r="G141" s="316" t="s">
        <v>11</v>
      </c>
      <c r="H141" s="316"/>
      <c r="I141" s="316"/>
      <c r="J141" s="316" t="s">
        <v>987</v>
      </c>
      <c r="K141" s="316" t="s">
        <v>778</v>
      </c>
      <c r="L141" s="316" t="str">
        <f>VLOOKUP(C141,Guide_Internal_Use!$C$2:$D$207,2,FALSE)</f>
        <v>Percentage of total participant cash held as cash deposits (including through reverse repo); as cash deposits at central banks of issue of the currency deposited</v>
      </c>
      <c r="M141" s="316"/>
    </row>
    <row r="142" spans="1:13" ht="24" x14ac:dyDescent="0.35">
      <c r="A142" s="316">
        <v>16.2</v>
      </c>
      <c r="B142" s="316" t="s">
        <v>181</v>
      </c>
      <c r="C142" s="333" t="s">
        <v>453</v>
      </c>
      <c r="D142" s="316" t="s">
        <v>908</v>
      </c>
      <c r="E142" s="317" t="s">
        <v>718</v>
      </c>
      <c r="F142" s="316" t="s">
        <v>740</v>
      </c>
      <c r="G142" s="316" t="s">
        <v>11</v>
      </c>
      <c r="H142" s="316"/>
      <c r="I142" s="316"/>
      <c r="J142" s="316" t="s">
        <v>987</v>
      </c>
      <c r="K142" s="316" t="s">
        <v>778</v>
      </c>
      <c r="L142" s="316" t="str">
        <f>VLOOKUP(C142,Guide_Internal_Use!$C$2:$D$207,2,FALSE)</f>
        <v>Percentage of total participant cash held as cash deposits (including through reverse repo); as cash deposits at other central banks</v>
      </c>
      <c r="M142" s="316"/>
    </row>
    <row r="143" spans="1:13" ht="24" x14ac:dyDescent="0.35">
      <c r="A143" s="316">
        <v>16.2</v>
      </c>
      <c r="B143" s="316" t="s">
        <v>181</v>
      </c>
      <c r="C143" s="333" t="s">
        <v>454</v>
      </c>
      <c r="D143" s="316" t="s">
        <v>909</v>
      </c>
      <c r="E143" s="317" t="s">
        <v>718</v>
      </c>
      <c r="F143" s="316" t="s">
        <v>740</v>
      </c>
      <c r="G143" s="316" t="s">
        <v>11</v>
      </c>
      <c r="H143" s="316"/>
      <c r="I143" s="316"/>
      <c r="J143" s="316" t="s">
        <v>987</v>
      </c>
      <c r="K143" s="316" t="s">
        <v>778</v>
      </c>
      <c r="L143" s="316" t="str">
        <f>VLOOKUP(C143,Guide_Internal_Use!$C$2:$D$207,2,FALSE)</f>
        <v>Percentage of total participant cash held as cash deposits (including through reverse repo); as cash deposits at commercial banks (Secured, including through reverse repo)</v>
      </c>
      <c r="M143" s="316"/>
    </row>
    <row r="144" spans="1:13" ht="24" x14ac:dyDescent="0.35">
      <c r="A144" s="316">
        <v>16.2</v>
      </c>
      <c r="B144" s="316" t="s">
        <v>181</v>
      </c>
      <c r="C144" s="333" t="s">
        <v>455</v>
      </c>
      <c r="D144" s="316" t="s">
        <v>910</v>
      </c>
      <c r="E144" s="317" t="s">
        <v>718</v>
      </c>
      <c r="F144" s="316" t="s">
        <v>740</v>
      </c>
      <c r="G144" s="316" t="s">
        <v>11</v>
      </c>
      <c r="H144" s="316"/>
      <c r="I144" s="316"/>
      <c r="J144" s="316" t="s">
        <v>987</v>
      </c>
      <c r="K144" s="316" t="s">
        <v>778</v>
      </c>
      <c r="L144" s="316" t="str">
        <f>VLOOKUP(C144,Guide_Internal_Use!$C$2:$D$207,2,FALSE)</f>
        <v>Percentage of total participant cash held as cash deposits (including through reverse repo); as cash deposits at commercial banks (Unsecured)</v>
      </c>
      <c r="M144" s="316"/>
    </row>
    <row r="145" spans="1:13" x14ac:dyDescent="0.35">
      <c r="A145" s="316">
        <v>16.2</v>
      </c>
      <c r="B145" s="316" t="s">
        <v>181</v>
      </c>
      <c r="C145" s="333" t="s">
        <v>456</v>
      </c>
      <c r="D145" s="316" t="s">
        <v>911</v>
      </c>
      <c r="E145" s="316" t="s">
        <v>764</v>
      </c>
      <c r="F145" s="316" t="s">
        <v>740</v>
      </c>
      <c r="G145" s="316" t="s">
        <v>11</v>
      </c>
      <c r="H145" s="316"/>
      <c r="I145" s="316"/>
      <c r="J145" s="316" t="s">
        <v>987</v>
      </c>
      <c r="K145" s="316" t="s">
        <v>778</v>
      </c>
      <c r="L145" s="316" t="str">
        <f>VLOOKUP(C145,Guide_Internal_Use!$C$2:$D$207,2,FALSE)</f>
        <v>Percentage of total participant cash held as cash deposits (including through reverse repo); in money market funds</v>
      </c>
      <c r="M145" s="316"/>
    </row>
    <row r="146" spans="1:13" x14ac:dyDescent="0.35">
      <c r="A146" s="316">
        <v>16.2</v>
      </c>
      <c r="B146" s="316" t="s">
        <v>181</v>
      </c>
      <c r="C146" s="333" t="s">
        <v>457</v>
      </c>
      <c r="D146" s="316" t="s">
        <v>912</v>
      </c>
      <c r="E146" s="317" t="s">
        <v>718</v>
      </c>
      <c r="F146" s="316" t="s">
        <v>740</v>
      </c>
      <c r="G146" s="316" t="s">
        <v>11</v>
      </c>
      <c r="H146" s="316"/>
      <c r="I146" s="316"/>
      <c r="J146" s="316" t="s">
        <v>987</v>
      </c>
      <c r="K146" s="316" t="s">
        <v>778</v>
      </c>
      <c r="L146" s="316" t="str">
        <f>VLOOKUP(C146,Guide_Internal_Use!$C$2:$D$207,2,FALSE)</f>
        <v>Percentage of total participant cash held as cash deposits (including through reverse repo); in other forms</v>
      </c>
      <c r="M146" s="316"/>
    </row>
    <row r="147" spans="1:13" ht="24" x14ac:dyDescent="0.35">
      <c r="A147" s="316">
        <v>16.2</v>
      </c>
      <c r="B147" s="316" t="s">
        <v>181</v>
      </c>
      <c r="C147" s="333" t="s">
        <v>543</v>
      </c>
      <c r="D147" s="316" t="s">
        <v>913</v>
      </c>
      <c r="E147" s="317" t="s">
        <v>718</v>
      </c>
      <c r="F147" s="316" t="s">
        <v>740</v>
      </c>
      <c r="G147" s="316" t="s">
        <v>11</v>
      </c>
      <c r="H147" s="316"/>
      <c r="I147" s="316"/>
      <c r="J147" s="316" t="s">
        <v>987</v>
      </c>
      <c r="K147" s="316" t="s">
        <v>778</v>
      </c>
      <c r="L147" s="316" t="str">
        <f>VLOOKUP(C147,Guide_Internal_Use!$C$2:$D$207,2,FALSE)</f>
        <v>Percentage of total participant cash held as cash deposits (including through reverse repo); percentage split by currency of these cash deposits (including reverse repo) and money market funds by CCY; Specify local currency in comments</v>
      </c>
      <c r="M147" s="316"/>
    </row>
    <row r="148" spans="1:13" ht="24" x14ac:dyDescent="0.35">
      <c r="A148" s="316">
        <v>16.2</v>
      </c>
      <c r="B148" s="316" t="s">
        <v>181</v>
      </c>
      <c r="C148" s="333" t="s">
        <v>458</v>
      </c>
      <c r="D148" s="316" t="s">
        <v>915</v>
      </c>
      <c r="E148" s="317" t="s">
        <v>718</v>
      </c>
      <c r="F148" s="316" t="s">
        <v>740</v>
      </c>
      <c r="G148" s="316" t="s">
        <v>11</v>
      </c>
      <c r="H148" s="316"/>
      <c r="I148" s="316"/>
      <c r="J148" s="316" t="s">
        <v>987</v>
      </c>
      <c r="K148" s="316" t="s">
        <v>778</v>
      </c>
      <c r="L148" s="316" t="str">
        <f>VLOOKUP(C148,Guide_Internal_Use!$C$2:$D$207,2,FALSE)</f>
        <v>Percentage of total participant cash held as cash deposits (including through reverse repo); weighted average maturity of these cash deposits (including reverse repo) and money market funds</v>
      </c>
      <c r="M148" s="316"/>
    </row>
    <row r="149" spans="1:13" x14ac:dyDescent="0.35">
      <c r="A149" s="316">
        <v>16.2</v>
      </c>
      <c r="B149" s="316" t="s">
        <v>181</v>
      </c>
      <c r="C149" s="333" t="s">
        <v>459</v>
      </c>
      <c r="D149" s="316" t="s">
        <v>916</v>
      </c>
      <c r="E149" s="317" t="s">
        <v>718</v>
      </c>
      <c r="F149" s="316" t="s">
        <v>740</v>
      </c>
      <c r="G149" s="316" t="s">
        <v>11</v>
      </c>
      <c r="H149" s="316"/>
      <c r="I149" s="316"/>
      <c r="J149" s="316" t="s">
        <v>987</v>
      </c>
      <c r="K149" s="316" t="s">
        <v>778</v>
      </c>
      <c r="L149" s="316" t="str">
        <f>VLOOKUP(C149,Guide_Internal_Use!$C$2:$D$207,2,FALSE)</f>
        <v>Percentage of total participant cash invested in securities; Domestic sovereign government bonds</v>
      </c>
      <c r="M149" s="316"/>
    </row>
    <row r="150" spans="1:13" x14ac:dyDescent="0.35">
      <c r="A150" s="316">
        <v>16.2</v>
      </c>
      <c r="B150" s="316" t="s">
        <v>181</v>
      </c>
      <c r="C150" s="333" t="s">
        <v>460</v>
      </c>
      <c r="D150" s="316" t="s">
        <v>917</v>
      </c>
      <c r="E150" s="317" t="s">
        <v>718</v>
      </c>
      <c r="F150" s="316" t="s">
        <v>740</v>
      </c>
      <c r="G150" s="316" t="s">
        <v>11</v>
      </c>
      <c r="H150" s="316"/>
      <c r="I150" s="316"/>
      <c r="J150" s="316" t="s">
        <v>987</v>
      </c>
      <c r="K150" s="316" t="s">
        <v>778</v>
      </c>
      <c r="L150" s="316" t="str">
        <f>VLOOKUP(C150,Guide_Internal_Use!$C$2:$D$207,2,FALSE)</f>
        <v>Percentage of total participant cash invested in securities; Other sovereign government bonds</v>
      </c>
      <c r="M150" s="316"/>
    </row>
    <row r="151" spans="1:13" x14ac:dyDescent="0.35">
      <c r="A151" s="316">
        <v>16.2</v>
      </c>
      <c r="B151" s="316" t="s">
        <v>181</v>
      </c>
      <c r="C151" s="333" t="s">
        <v>461</v>
      </c>
      <c r="D151" s="316" t="s">
        <v>918</v>
      </c>
      <c r="E151" s="317" t="s">
        <v>718</v>
      </c>
      <c r="F151" s="316" t="s">
        <v>740</v>
      </c>
      <c r="G151" s="316" t="s">
        <v>11</v>
      </c>
      <c r="H151" s="316"/>
      <c r="I151" s="316"/>
      <c r="J151" s="316" t="s">
        <v>987</v>
      </c>
      <c r="K151" s="316" t="s">
        <v>778</v>
      </c>
      <c r="L151" s="316" t="str">
        <f>VLOOKUP(C151,Guide_Internal_Use!$C$2:$D$207,2,FALSE)</f>
        <v>Percentage of total participant cash invested in securities; Agency Bonds</v>
      </c>
      <c r="M151" s="316"/>
    </row>
    <row r="152" spans="1:13" x14ac:dyDescent="0.35">
      <c r="A152" s="316">
        <v>16.2</v>
      </c>
      <c r="B152" s="316" t="s">
        <v>181</v>
      </c>
      <c r="C152" s="333" t="s">
        <v>462</v>
      </c>
      <c r="D152" s="316" t="s">
        <v>919</v>
      </c>
      <c r="E152" s="317" t="s">
        <v>718</v>
      </c>
      <c r="F152" s="316" t="s">
        <v>740</v>
      </c>
      <c r="G152" s="316" t="s">
        <v>11</v>
      </c>
      <c r="H152" s="316"/>
      <c r="I152" s="316"/>
      <c r="J152" s="316" t="s">
        <v>987</v>
      </c>
      <c r="K152" s="316" t="s">
        <v>778</v>
      </c>
      <c r="L152" s="316" t="str">
        <f>VLOOKUP(C152,Guide_Internal_Use!$C$2:$D$207,2,FALSE)</f>
        <v>Percentage of total participant cash invested in securities; State/municipal bonds</v>
      </c>
      <c r="M152" s="316"/>
    </row>
    <row r="153" spans="1:13" x14ac:dyDescent="0.35">
      <c r="A153" s="316">
        <v>16.2</v>
      </c>
      <c r="B153" s="316" t="s">
        <v>181</v>
      </c>
      <c r="C153" s="333" t="s">
        <v>463</v>
      </c>
      <c r="D153" s="316" t="s">
        <v>920</v>
      </c>
      <c r="E153" s="317" t="s">
        <v>718</v>
      </c>
      <c r="F153" s="316" t="s">
        <v>740</v>
      </c>
      <c r="G153" s="316" t="s">
        <v>11</v>
      </c>
      <c r="H153" s="316"/>
      <c r="I153" s="316"/>
      <c r="J153" s="316" t="s">
        <v>987</v>
      </c>
      <c r="K153" s="316" t="s">
        <v>778</v>
      </c>
      <c r="L153" s="316" t="str">
        <f>VLOOKUP(C153,Guide_Internal_Use!$C$2:$D$207,2,FALSE)</f>
        <v>Percentage of total participant cash invested in securities; Other instruments</v>
      </c>
      <c r="M153" s="316"/>
    </row>
    <row r="154" spans="1:13" ht="24" x14ac:dyDescent="0.35">
      <c r="A154" s="316">
        <v>16.2</v>
      </c>
      <c r="B154" s="316" t="s">
        <v>181</v>
      </c>
      <c r="C154" s="333" t="s">
        <v>544</v>
      </c>
      <c r="D154" s="316" t="s">
        <v>921</v>
      </c>
      <c r="E154" s="317" t="s">
        <v>718</v>
      </c>
      <c r="F154" s="316" t="s">
        <v>740</v>
      </c>
      <c r="G154" s="316" t="s">
        <v>11</v>
      </c>
      <c r="H154" s="316"/>
      <c r="I154" s="316"/>
      <c r="J154" s="316" t="s">
        <v>987</v>
      </c>
      <c r="K154" s="316" t="s">
        <v>778</v>
      </c>
      <c r="L154" s="316" t="str">
        <f>VLOOKUP(C154,Guide_Internal_Use!$C$2:$D$207,2,FALSE)</f>
        <v>Percentage of total participant cash invested in securities; percentage split by currency of these securities; Specify local currency in comments;</v>
      </c>
      <c r="M154" s="316"/>
    </row>
    <row r="155" spans="1:13" x14ac:dyDescent="0.35">
      <c r="A155" s="316">
        <v>16.2</v>
      </c>
      <c r="B155" s="316" t="s">
        <v>181</v>
      </c>
      <c r="C155" s="333" t="s">
        <v>464</v>
      </c>
      <c r="D155" s="316" t="s">
        <v>922</v>
      </c>
      <c r="E155" s="317" t="s">
        <v>718</v>
      </c>
      <c r="F155" s="316" t="s">
        <v>740</v>
      </c>
      <c r="G155" s="316" t="s">
        <v>11</v>
      </c>
      <c r="H155" s="316"/>
      <c r="I155" s="316"/>
      <c r="J155" s="316" t="s">
        <v>987</v>
      </c>
      <c r="K155" s="316" t="s">
        <v>778</v>
      </c>
      <c r="L155" s="316" t="str">
        <f>VLOOKUP(C155,Guide_Internal_Use!$C$2:$D$207,2,FALSE)</f>
        <v>Weighted average maturity of securities</v>
      </c>
      <c r="M155" s="316"/>
    </row>
    <row r="156" spans="1:13" ht="24" x14ac:dyDescent="0.35">
      <c r="A156" s="316">
        <v>16.2</v>
      </c>
      <c r="B156" s="316" t="s">
        <v>181</v>
      </c>
      <c r="C156" s="333" t="s">
        <v>465</v>
      </c>
      <c r="D156" s="316" t="s">
        <v>923</v>
      </c>
      <c r="E156" s="317" t="s">
        <v>718</v>
      </c>
      <c r="F156" s="316" t="s">
        <v>43</v>
      </c>
      <c r="G156" s="316" t="s">
        <v>11</v>
      </c>
      <c r="H156" s="316"/>
      <c r="I156" s="316"/>
      <c r="J156" s="316" t="s">
        <v>987</v>
      </c>
      <c r="K156" s="316" t="s">
        <v>778</v>
      </c>
      <c r="L156" s="316" t="str">
        <f>VLOOKUP(C156,Guide_Internal_Use!$C$2:$D$207,2,FALSE)</f>
        <v>Provide an estimate of the risk on the investment portfolio (excluding central bank and commercial bank deposits) (99% one-day VaR, or equivalent)</v>
      </c>
      <c r="M156" s="316"/>
    </row>
    <row r="157" spans="1:13" ht="24" x14ac:dyDescent="0.35">
      <c r="A157" s="316">
        <v>16.2</v>
      </c>
      <c r="B157" s="316" t="s">
        <v>181</v>
      </c>
      <c r="C157" s="333" t="s">
        <v>466</v>
      </c>
      <c r="D157" s="316" t="s">
        <v>925</v>
      </c>
      <c r="E157" s="317" t="s">
        <v>718</v>
      </c>
      <c r="F157" s="316" t="s">
        <v>43</v>
      </c>
      <c r="G157" s="316" t="s">
        <v>11</v>
      </c>
      <c r="H157" s="316"/>
      <c r="I157" s="316"/>
      <c r="J157" s="316" t="s">
        <v>987</v>
      </c>
      <c r="K157" s="316" t="s">
        <v>778</v>
      </c>
      <c r="L157" s="316" t="str">
        <f>VLOOKUP(C157,Guide_Internal_Use!$C$2:$D$207,2,FALSE)</f>
        <v>State if the CCP investment policy sets a limit on the proportion of the investment portfolio that may be allocated to a single counterparty, and the size of that limit.</v>
      </c>
      <c r="M157" s="316"/>
    </row>
    <row r="158" spans="1:13" x14ac:dyDescent="0.35">
      <c r="A158" s="316">
        <v>16.2</v>
      </c>
      <c r="B158" s="316" t="s">
        <v>181</v>
      </c>
      <c r="C158" s="333" t="s">
        <v>467</v>
      </c>
      <c r="D158" s="316" t="s">
        <v>927</v>
      </c>
      <c r="E158" s="317" t="s">
        <v>718</v>
      </c>
      <c r="F158" s="316" t="s">
        <v>45</v>
      </c>
      <c r="G158" s="316" t="s">
        <v>11</v>
      </c>
      <c r="H158" s="316"/>
      <c r="I158" s="316"/>
      <c r="J158" s="316" t="s">
        <v>987</v>
      </c>
      <c r="K158" s="316" t="s">
        <v>778</v>
      </c>
      <c r="L158" s="316" t="str">
        <f>VLOOKUP(C158,Guide_Internal_Use!$C$2:$D$207,2,FALSE)</f>
        <v>State the number of times over the previous quarter in which this limit has been exceeded.</v>
      </c>
      <c r="M158" s="316"/>
    </row>
    <row r="159" spans="1:13" x14ac:dyDescent="0.35">
      <c r="A159" s="316">
        <v>16.2</v>
      </c>
      <c r="B159" s="316" t="s">
        <v>181</v>
      </c>
      <c r="C159" s="333" t="s">
        <v>468</v>
      </c>
      <c r="D159" s="316" t="s">
        <v>929</v>
      </c>
      <c r="E159" s="317" t="s">
        <v>718</v>
      </c>
      <c r="F159" s="316" t="s">
        <v>740</v>
      </c>
      <c r="G159" s="316" t="s">
        <v>11</v>
      </c>
      <c r="H159" s="316"/>
      <c r="I159" s="316"/>
      <c r="J159" s="316" t="s">
        <v>987</v>
      </c>
      <c r="K159" s="316" t="s">
        <v>778</v>
      </c>
      <c r="L159" s="316" t="str">
        <f>VLOOKUP(C159,Guide_Internal_Use!$C$2:$D$207,2,FALSE)</f>
        <v>Percentage of total participant cash held as securities.</v>
      </c>
      <c r="M159" s="316"/>
    </row>
    <row r="160" spans="1:13" x14ac:dyDescent="0.35">
      <c r="A160" s="316">
        <v>16.3</v>
      </c>
      <c r="B160" s="316" t="s">
        <v>205</v>
      </c>
      <c r="C160" s="333" t="s">
        <v>469</v>
      </c>
      <c r="D160" s="316" t="s">
        <v>930</v>
      </c>
      <c r="E160" s="317" t="s">
        <v>718</v>
      </c>
      <c r="F160" s="316" t="s">
        <v>9</v>
      </c>
      <c r="G160" s="316" t="s">
        <v>11</v>
      </c>
      <c r="H160" s="316"/>
      <c r="I160" s="316"/>
      <c r="J160" s="316" t="s">
        <v>987</v>
      </c>
      <c r="K160" s="316" t="s">
        <v>778</v>
      </c>
      <c r="L160" s="316" t="str">
        <f>VLOOKUP(C160,Guide_Internal_Use!$C$2:$D$207,2,FALSE)</f>
        <v>Total value of participant non-cash rehypothecated (Initial margin)</v>
      </c>
      <c r="M160" s="316"/>
    </row>
    <row r="161" spans="1:13" x14ac:dyDescent="0.35">
      <c r="A161" s="316">
        <v>16.3</v>
      </c>
      <c r="B161" s="316" t="s">
        <v>205</v>
      </c>
      <c r="C161" s="333" t="s">
        <v>470</v>
      </c>
      <c r="D161" s="316" t="s">
        <v>931</v>
      </c>
      <c r="E161" s="317" t="s">
        <v>718</v>
      </c>
      <c r="F161" s="316" t="s">
        <v>9</v>
      </c>
      <c r="G161" s="316" t="s">
        <v>11</v>
      </c>
      <c r="H161" s="316"/>
      <c r="I161" s="316"/>
      <c r="J161" s="316" t="s">
        <v>987</v>
      </c>
      <c r="K161" s="316" t="s">
        <v>778</v>
      </c>
      <c r="L161" s="316" t="str">
        <f>VLOOKUP(C161,Guide_Internal_Use!$C$2:$D$207,2,FALSE)</f>
        <v>Total value of participant non-cash rehypothecated (Default fund)</v>
      </c>
      <c r="M161" s="316"/>
    </row>
    <row r="162" spans="1:13" ht="48" x14ac:dyDescent="0.35">
      <c r="A162" s="316">
        <v>16.3</v>
      </c>
      <c r="B162" s="316" t="s">
        <v>205</v>
      </c>
      <c r="C162" s="333" t="s">
        <v>545</v>
      </c>
      <c r="D162" s="316" t="s">
        <v>932</v>
      </c>
      <c r="E162" s="317" t="s">
        <v>718</v>
      </c>
      <c r="F162" s="316" t="s">
        <v>9</v>
      </c>
      <c r="G162" s="316" t="s">
        <v>11</v>
      </c>
      <c r="H162" s="316"/>
      <c r="I162" s="316"/>
      <c r="J162" s="316" t="s">
        <v>987</v>
      </c>
      <c r="K162" s="316" t="s">
        <v>778</v>
      </c>
      <c r="L162" s="316" t="str">
        <f>VLOOKUP(C162,Guide_Internal_Use!$C$2:$D$207,2,FALSE)</f>
        <v>Rehypothecation of participant assets (ie non-cash) by the CCP where allowed; initial margin; over the following maturities:
Overnight/one day; one day and up to one week; One week and up to one month; One month and up to one year; One year and up to two years; Over two years</v>
      </c>
      <c r="M162" s="316"/>
    </row>
    <row r="163" spans="1:13" ht="36" x14ac:dyDescent="0.35">
      <c r="A163" s="316">
        <v>16.3</v>
      </c>
      <c r="B163" s="316" t="s">
        <v>205</v>
      </c>
      <c r="C163" s="333" t="s">
        <v>546</v>
      </c>
      <c r="D163" s="316" t="s">
        <v>933</v>
      </c>
      <c r="E163" s="317" t="s">
        <v>718</v>
      </c>
      <c r="F163" s="316" t="s">
        <v>9</v>
      </c>
      <c r="G163" s="316" t="s">
        <v>11</v>
      </c>
      <c r="H163" s="316"/>
      <c r="I163" s="316"/>
      <c r="J163" s="316" t="s">
        <v>987</v>
      </c>
      <c r="K163" s="316" t="s">
        <v>778</v>
      </c>
      <c r="L163" s="316" t="str">
        <f>VLOOKUP(C163,Guide_Internal_Use!$C$2:$D$207,2,FALSE)</f>
        <v>Rehypothecation of participant assets (ie non-cash); default fund; over the following maturities:
Overnight/one day; one day and up to one week; One week and up to one month; One month and up to one year; One year and up to two years; Over two years</v>
      </c>
      <c r="M163" s="316"/>
    </row>
    <row r="164" spans="1:13" ht="24" x14ac:dyDescent="0.35">
      <c r="A164" s="316">
        <v>17.100000000000001</v>
      </c>
      <c r="B164" s="316" t="s">
        <v>211</v>
      </c>
      <c r="C164" s="334" t="s">
        <v>471</v>
      </c>
      <c r="D164" s="316" t="s">
        <v>211</v>
      </c>
      <c r="E164" s="316" t="s">
        <v>765</v>
      </c>
      <c r="F164" s="316" t="s">
        <v>740</v>
      </c>
      <c r="G164" s="316" t="s">
        <v>48</v>
      </c>
      <c r="H164" s="316"/>
      <c r="I164" s="316"/>
      <c r="J164" s="316" t="s">
        <v>766</v>
      </c>
      <c r="K164" s="316" t="s">
        <v>779</v>
      </c>
      <c r="L164" s="316" t="str">
        <f>VLOOKUP(C164,Guide_Internal_Use!$C$2:$D$207,2,FALSE)</f>
        <v>Operational availability target for the core system(s) involved in clearing (whether or not outsourced) over specified period for the system (e.g. 99.99% over a twelve-month period)</v>
      </c>
      <c r="M164" s="316"/>
    </row>
    <row r="165" spans="1:13" x14ac:dyDescent="0.35">
      <c r="A165" s="316">
        <v>17.2</v>
      </c>
      <c r="B165" s="316" t="s">
        <v>212</v>
      </c>
      <c r="C165" s="334" t="s">
        <v>472</v>
      </c>
      <c r="D165" s="316" t="s">
        <v>212</v>
      </c>
      <c r="E165" s="316" t="s">
        <v>767</v>
      </c>
      <c r="F165" s="316" t="s">
        <v>740</v>
      </c>
      <c r="G165" s="316" t="s">
        <v>48</v>
      </c>
      <c r="H165" s="316"/>
      <c r="I165" s="316"/>
      <c r="J165" s="316" t="s">
        <v>766</v>
      </c>
      <c r="K165" s="316" t="s">
        <v>779</v>
      </c>
      <c r="L165" s="316" t="str">
        <f>VLOOKUP(C165,Guide_Internal_Use!$C$2:$D$207,2,FALSE)</f>
        <v>Actual availability of the core system(s) over the previous twelve month period</v>
      </c>
      <c r="M165" s="316"/>
    </row>
    <row r="166" spans="1:13" ht="24" x14ac:dyDescent="0.35">
      <c r="A166" s="316">
        <v>17.3</v>
      </c>
      <c r="B166" s="316" t="s">
        <v>213</v>
      </c>
      <c r="C166" s="334" t="s">
        <v>768</v>
      </c>
      <c r="D166" s="316" t="s">
        <v>769</v>
      </c>
      <c r="E166" s="316" t="s">
        <v>770</v>
      </c>
      <c r="F166" s="316" t="s">
        <v>740</v>
      </c>
      <c r="G166" s="316" t="s">
        <v>48</v>
      </c>
      <c r="H166" s="316"/>
      <c r="I166" s="316"/>
      <c r="J166" s="316" t="s">
        <v>766</v>
      </c>
      <c r="K166" s="316" t="s">
        <v>779</v>
      </c>
      <c r="L166" s="328" t="str">
        <f>VLOOKUP("17.3.1",Guide_Internal_Use!$C$2:$D$207,2,FALSE)</f>
        <v>Total number of failures and duration affecting the core system(s) involved in clearing over the previous twelve month period.</v>
      </c>
      <c r="M166" s="316"/>
    </row>
    <row r="167" spans="1:13" ht="24" x14ac:dyDescent="0.35">
      <c r="A167" s="316">
        <v>17.3</v>
      </c>
      <c r="B167" s="316" t="s">
        <v>213</v>
      </c>
      <c r="C167" s="334" t="s">
        <v>771</v>
      </c>
      <c r="D167" s="316" t="s">
        <v>769</v>
      </c>
      <c r="E167" s="316" t="s">
        <v>772</v>
      </c>
      <c r="F167" s="316" t="s">
        <v>773</v>
      </c>
      <c r="G167" s="316" t="s">
        <v>48</v>
      </c>
      <c r="H167" s="316"/>
      <c r="I167" s="316"/>
      <c r="J167" s="316" t="s">
        <v>766</v>
      </c>
      <c r="K167" s="316" t="s">
        <v>779</v>
      </c>
      <c r="L167" s="328" t="str">
        <f>L166</f>
        <v>Total number of failures and duration affecting the core system(s) involved in clearing over the previous twelve month period.</v>
      </c>
      <c r="M167" s="316"/>
    </row>
    <row r="168" spans="1:13" x14ac:dyDescent="0.35">
      <c r="A168" s="316">
        <v>17.399999999999999</v>
      </c>
      <c r="B168" s="316" t="s">
        <v>215</v>
      </c>
      <c r="C168" s="335" t="s">
        <v>473</v>
      </c>
      <c r="D168" s="316" t="s">
        <v>216</v>
      </c>
      <c r="E168" s="316" t="s">
        <v>349</v>
      </c>
      <c r="F168" s="316" t="s">
        <v>43</v>
      </c>
      <c r="G168" s="316" t="s">
        <v>48</v>
      </c>
      <c r="H168" s="316"/>
      <c r="I168" s="316"/>
      <c r="J168" s="316" t="s">
        <v>774</v>
      </c>
      <c r="K168" s="316" t="s">
        <v>780</v>
      </c>
      <c r="L168" s="316" t="str">
        <f>VLOOKUP(C168,Guide_Internal_Use!$C$2:$D$207,2,FALSE)</f>
        <v>Recovery time objective(s) (e.g. within two hours)</v>
      </c>
      <c r="M168" s="316"/>
    </row>
    <row r="169" spans="1:13" x14ac:dyDescent="0.35">
      <c r="A169" s="316">
        <v>18.100000000000001</v>
      </c>
      <c r="B169" s="316" t="s">
        <v>217</v>
      </c>
      <c r="C169" s="336" t="s">
        <v>474</v>
      </c>
      <c r="D169" s="316" t="s">
        <v>218</v>
      </c>
      <c r="E169" s="317" t="s">
        <v>718</v>
      </c>
      <c r="F169" s="316" t="s">
        <v>45</v>
      </c>
      <c r="G169" s="316" t="s">
        <v>11</v>
      </c>
      <c r="H169" s="316"/>
      <c r="I169" s="316"/>
      <c r="J169" s="316" t="s">
        <v>775</v>
      </c>
      <c r="K169" s="316" t="s">
        <v>943</v>
      </c>
      <c r="L169" s="316" t="str">
        <f>VLOOKUP(C169,Guide_Internal_Use!$C$2:$D$207,2,FALSE)</f>
        <v>Number of general clearing members</v>
      </c>
      <c r="M169" s="316"/>
    </row>
    <row r="170" spans="1:13" x14ac:dyDescent="0.35">
      <c r="A170" s="316">
        <v>18.100000000000001</v>
      </c>
      <c r="B170" s="316" t="s">
        <v>217</v>
      </c>
      <c r="C170" s="336" t="s">
        <v>475</v>
      </c>
      <c r="D170" s="316" t="s">
        <v>219</v>
      </c>
      <c r="E170" s="317" t="s">
        <v>718</v>
      </c>
      <c r="F170" s="316" t="s">
        <v>45</v>
      </c>
      <c r="G170" s="316" t="s">
        <v>11</v>
      </c>
      <c r="H170" s="316"/>
      <c r="I170" s="316"/>
      <c r="J170" s="316" t="s">
        <v>775</v>
      </c>
      <c r="K170" s="316" t="s">
        <v>943</v>
      </c>
      <c r="L170" s="316" t="str">
        <f>VLOOKUP(C170,Guide_Internal_Use!$C$2:$D$207,2,FALSE)</f>
        <v>Number of direct clearing members</v>
      </c>
      <c r="M170" s="316"/>
    </row>
    <row r="171" spans="1:13" x14ac:dyDescent="0.35">
      <c r="A171" s="316">
        <v>18.100000000000001</v>
      </c>
      <c r="B171" s="316" t="s">
        <v>217</v>
      </c>
      <c r="C171" s="336" t="s">
        <v>476</v>
      </c>
      <c r="D171" s="316" t="s">
        <v>220</v>
      </c>
      <c r="E171" s="317" t="s">
        <v>718</v>
      </c>
      <c r="F171" s="316" t="s">
        <v>45</v>
      </c>
      <c r="G171" s="316" t="s">
        <v>11</v>
      </c>
      <c r="H171" s="316"/>
      <c r="I171" s="316"/>
      <c r="J171" s="316" t="s">
        <v>775</v>
      </c>
      <c r="K171" s="316" t="s">
        <v>943</v>
      </c>
      <c r="L171" s="316" t="str">
        <f>VLOOKUP(C171,Guide_Internal_Use!$C$2:$D$207,2,FALSE)</f>
        <v>Number of others category (Describe in comments)</v>
      </c>
      <c r="M171" s="316"/>
    </row>
    <row r="172" spans="1:13" ht="24" x14ac:dyDescent="0.35">
      <c r="A172" s="316">
        <v>18.100000000000001</v>
      </c>
      <c r="B172" s="316" t="s">
        <v>217</v>
      </c>
      <c r="C172" s="336" t="s">
        <v>477</v>
      </c>
      <c r="D172" s="316" t="s">
        <v>221</v>
      </c>
      <c r="E172" s="317" t="s">
        <v>718</v>
      </c>
      <c r="F172" s="316" t="s">
        <v>45</v>
      </c>
      <c r="G172" s="316" t="s">
        <v>11</v>
      </c>
      <c r="H172" s="316"/>
      <c r="I172" s="316"/>
      <c r="J172" s="316" t="s">
        <v>775</v>
      </c>
      <c r="K172" s="316" t="s">
        <v>943</v>
      </c>
      <c r="L172" s="316" t="str">
        <f>VLOOKUP(C172,Guide_Internal_Use!$C$2:$D$207,2,FALSE)</f>
        <v>Number of central bank participants</v>
      </c>
      <c r="M172" s="316" t="s">
        <v>942</v>
      </c>
    </row>
    <row r="173" spans="1:13" ht="24" x14ac:dyDescent="0.35">
      <c r="A173" s="316">
        <v>18.100000000000001</v>
      </c>
      <c r="B173" s="316" t="s">
        <v>217</v>
      </c>
      <c r="C173" s="336" t="s">
        <v>478</v>
      </c>
      <c r="D173" s="316" t="s">
        <v>222</v>
      </c>
      <c r="E173" s="317" t="s">
        <v>718</v>
      </c>
      <c r="F173" s="316" t="s">
        <v>45</v>
      </c>
      <c r="G173" s="316" t="s">
        <v>11</v>
      </c>
      <c r="H173" s="316"/>
      <c r="I173" s="316"/>
      <c r="J173" s="316" t="s">
        <v>775</v>
      </c>
      <c r="K173" s="316" t="s">
        <v>943</v>
      </c>
      <c r="L173" s="316" t="str">
        <f>VLOOKUP(C173,Guide_Internal_Use!$C$2:$D$207,2,FALSE)</f>
        <v>Number of CCP participants</v>
      </c>
      <c r="M173" s="316" t="s">
        <v>942</v>
      </c>
    </row>
    <row r="174" spans="1:13" ht="24" x14ac:dyDescent="0.35">
      <c r="A174" s="316">
        <v>18.100000000000001</v>
      </c>
      <c r="B174" s="316" t="s">
        <v>217</v>
      </c>
      <c r="C174" s="336" t="s">
        <v>479</v>
      </c>
      <c r="D174" s="316" t="s">
        <v>223</v>
      </c>
      <c r="E174" s="317" t="s">
        <v>718</v>
      </c>
      <c r="F174" s="316" t="s">
        <v>45</v>
      </c>
      <c r="G174" s="316" t="s">
        <v>11</v>
      </c>
      <c r="H174" s="316"/>
      <c r="I174" s="316"/>
      <c r="J174" s="316" t="s">
        <v>775</v>
      </c>
      <c r="K174" s="316" t="s">
        <v>943</v>
      </c>
      <c r="L174" s="316" t="str">
        <f>VLOOKUP(C174,Guide_Internal_Use!$C$2:$D$207,2,FALSE)</f>
        <v>Number of bank participants</v>
      </c>
      <c r="M174" s="316" t="s">
        <v>942</v>
      </c>
    </row>
    <row r="175" spans="1:13" ht="24" x14ac:dyDescent="0.35">
      <c r="A175" s="316">
        <v>18.100000000000001</v>
      </c>
      <c r="B175" s="316" t="s">
        <v>217</v>
      </c>
      <c r="C175" s="336" t="s">
        <v>480</v>
      </c>
      <c r="D175" s="316" t="s">
        <v>224</v>
      </c>
      <c r="E175" s="317" t="s">
        <v>718</v>
      </c>
      <c r="F175" s="316" t="s">
        <v>45</v>
      </c>
      <c r="G175" s="316" t="s">
        <v>11</v>
      </c>
      <c r="H175" s="316"/>
      <c r="I175" s="316"/>
      <c r="J175" s="316" t="s">
        <v>775</v>
      </c>
      <c r="K175" s="316" t="s">
        <v>943</v>
      </c>
      <c r="L175" s="316" t="str">
        <f>VLOOKUP(C175,Guide_Internal_Use!$C$2:$D$207,2,FALSE)</f>
        <v>Number of other participants (Describe in comments)</v>
      </c>
      <c r="M175" s="316" t="s">
        <v>942</v>
      </c>
    </row>
    <row r="176" spans="1:13" x14ac:dyDescent="0.35">
      <c r="A176" s="316">
        <v>18.100000000000001</v>
      </c>
      <c r="B176" s="316" t="s">
        <v>217</v>
      </c>
      <c r="C176" s="336" t="s">
        <v>481</v>
      </c>
      <c r="D176" s="316" t="s">
        <v>225</v>
      </c>
      <c r="E176" s="317" t="s">
        <v>718</v>
      </c>
      <c r="F176" s="316" t="s">
        <v>45</v>
      </c>
      <c r="G176" s="316" t="s">
        <v>11</v>
      </c>
      <c r="H176" s="316"/>
      <c r="I176" s="316"/>
      <c r="J176" s="316" t="s">
        <v>775</v>
      </c>
      <c r="K176" s="316" t="s">
        <v>943</v>
      </c>
      <c r="L176" s="316" t="str">
        <f>VLOOKUP(C176,Guide_Internal_Use!$C$2:$D$207,2,FALSE)</f>
        <v>Number of domestic participants</v>
      </c>
      <c r="M176" s="316"/>
    </row>
    <row r="177" spans="1:13" x14ac:dyDescent="0.35">
      <c r="A177" s="316">
        <v>18.100000000000001</v>
      </c>
      <c r="B177" s="316" t="s">
        <v>217</v>
      </c>
      <c r="C177" s="336" t="s">
        <v>482</v>
      </c>
      <c r="D177" s="316" t="s">
        <v>226</v>
      </c>
      <c r="E177" s="317" t="s">
        <v>718</v>
      </c>
      <c r="F177" s="316" t="s">
        <v>45</v>
      </c>
      <c r="G177" s="316" t="s">
        <v>11</v>
      </c>
      <c r="H177" s="316"/>
      <c r="I177" s="316"/>
      <c r="J177" s="316" t="s">
        <v>775</v>
      </c>
      <c r="K177" s="316" t="s">
        <v>943</v>
      </c>
      <c r="L177" s="316" t="str">
        <f>VLOOKUP(C177,Guide_Internal_Use!$C$2:$D$207,2,FALSE)</f>
        <v>Number of foreign participants</v>
      </c>
      <c r="M177" s="316"/>
    </row>
    <row r="178" spans="1:13" ht="24" x14ac:dyDescent="0.35">
      <c r="A178" s="316">
        <v>18.2</v>
      </c>
      <c r="B178" s="315" t="s">
        <v>227</v>
      </c>
      <c r="C178" s="337" t="s">
        <v>548</v>
      </c>
      <c r="D178" s="316" t="s">
        <v>228</v>
      </c>
      <c r="E178" s="316" t="s">
        <v>776</v>
      </c>
      <c r="F178" s="316" t="s">
        <v>740</v>
      </c>
      <c r="G178" s="316" t="s">
        <v>68</v>
      </c>
      <c r="H178" s="316"/>
      <c r="I178" s="316"/>
      <c r="J178" s="316" t="s">
        <v>777</v>
      </c>
      <c r="K178" s="316" t="s">
        <v>781</v>
      </c>
      <c r="L178" s="316" t="str">
        <f>VLOOKUP(C178,Guide_Internal_Use!$C$2:$D$207,2,FALSE)</f>
        <v>For each clearing service with ten or more members, but fewer than 25 members; Percentage of open positions held by the largest five clearing members, including both house and client, in aggregate;  Average and Peak over the quarter</v>
      </c>
      <c r="M178" s="316"/>
    </row>
    <row r="179" spans="1:13" ht="24" x14ac:dyDescent="0.35">
      <c r="A179" s="316">
        <v>18.2</v>
      </c>
      <c r="B179" s="315" t="s">
        <v>227</v>
      </c>
      <c r="C179" s="316" t="s">
        <v>549</v>
      </c>
      <c r="D179" s="316" t="s">
        <v>230</v>
      </c>
      <c r="E179" s="317" t="s">
        <v>718</v>
      </c>
      <c r="F179" s="316" t="s">
        <v>740</v>
      </c>
      <c r="G179" s="316" t="s">
        <v>68</v>
      </c>
      <c r="H179" s="316"/>
      <c r="I179" s="316"/>
      <c r="J179" s="316" t="s">
        <v>742</v>
      </c>
      <c r="K179" s="316" t="s">
        <v>898</v>
      </c>
      <c r="L179" s="316" t="str">
        <f>VLOOKUP(C179,Guide_Internal_Use!$C$2:$D$207,2,FALSE)</f>
        <v>For each clearing service with 25 or more members; Percentage of open positions held by the largest five clearing members, including both house and client, in aggregate; Average and Peak over the quarter</v>
      </c>
      <c r="M179" s="316"/>
    </row>
    <row r="180" spans="1:13" ht="24" x14ac:dyDescent="0.35">
      <c r="A180" s="316">
        <v>18.2</v>
      </c>
      <c r="B180" s="315" t="s">
        <v>227</v>
      </c>
      <c r="C180" s="316" t="s">
        <v>550</v>
      </c>
      <c r="D180" s="316" t="s">
        <v>231</v>
      </c>
      <c r="E180" s="317" t="s">
        <v>718</v>
      </c>
      <c r="F180" s="316" t="s">
        <v>740</v>
      </c>
      <c r="G180" s="316" t="s">
        <v>68</v>
      </c>
      <c r="H180" s="316"/>
      <c r="I180" s="316"/>
      <c r="J180" s="316" t="s">
        <v>742</v>
      </c>
      <c r="K180" s="316" t="s">
        <v>898</v>
      </c>
      <c r="L180" s="316" t="str">
        <f>VLOOKUP(C180,Guide_Internal_Use!$C$2:$D$207,2,FALSE)</f>
        <v>For each clearing service with 25 or more members; Percentage of open positions held by the largest ten clearing members, including both house and client, in aggregate; Average and Peak over the quarter</v>
      </c>
      <c r="M180" s="316"/>
    </row>
    <row r="181" spans="1:13" ht="24" x14ac:dyDescent="0.35">
      <c r="A181" s="316">
        <v>18.3</v>
      </c>
      <c r="B181" s="315" t="s">
        <v>232</v>
      </c>
      <c r="C181" s="332" t="s">
        <v>551</v>
      </c>
      <c r="D181" s="316" t="s">
        <v>233</v>
      </c>
      <c r="E181" s="317" t="s">
        <v>718</v>
      </c>
      <c r="F181" s="316" t="s">
        <v>740</v>
      </c>
      <c r="G181" s="316" t="s">
        <v>68</v>
      </c>
      <c r="H181" s="316"/>
      <c r="I181" s="316"/>
      <c r="J181" s="316" t="s">
        <v>742</v>
      </c>
      <c r="K181" s="316" t="s">
        <v>898</v>
      </c>
      <c r="L181" s="316" t="str">
        <f>VLOOKUP("18.3.1",Guide_Internal_Use!$C$2:$D$207,2,FALSE)</f>
        <v>For each clearing service with ten or more members, but fewer than 25 members; Percentage of initial margin posted by the largest five clearing members, including both house and client, in aggregate; Average and Peak over the quarter</v>
      </c>
      <c r="M181" s="316" t="s">
        <v>941</v>
      </c>
    </row>
    <row r="182" spans="1:13" ht="36" x14ac:dyDescent="0.35">
      <c r="A182" s="316">
        <v>18.3</v>
      </c>
      <c r="B182" s="315" t="s">
        <v>232</v>
      </c>
      <c r="C182" s="316" t="s">
        <v>552</v>
      </c>
      <c r="D182" s="316" t="s">
        <v>234</v>
      </c>
      <c r="E182" s="317" t="s">
        <v>718</v>
      </c>
      <c r="F182" s="316" t="s">
        <v>740</v>
      </c>
      <c r="G182" s="316" t="s">
        <v>68</v>
      </c>
      <c r="H182" s="316"/>
      <c r="I182" s="316"/>
      <c r="J182" s="316" t="s">
        <v>742</v>
      </c>
      <c r="K182" s="316" t="s">
        <v>898</v>
      </c>
      <c r="L182" s="316" t="str">
        <f>VLOOKUP("18.3.1",Guide_Internal_Use!$C$2:$D$207,2,FALSE)</f>
        <v>For each clearing service with ten or more members, but fewer than 25 members; Percentage of initial margin posted by the largest five clearing members, including both house and client, in aggregate; Average and Peak over the quarter</v>
      </c>
      <c r="M182" s="316" t="s">
        <v>941</v>
      </c>
    </row>
    <row r="183" spans="1:13" ht="36" x14ac:dyDescent="0.35">
      <c r="A183" s="316">
        <v>18.3</v>
      </c>
      <c r="B183" s="315" t="s">
        <v>232</v>
      </c>
      <c r="C183" s="316" t="s">
        <v>553</v>
      </c>
      <c r="D183" s="316" t="s">
        <v>235</v>
      </c>
      <c r="E183" s="317" t="s">
        <v>718</v>
      </c>
      <c r="F183" s="316" t="s">
        <v>740</v>
      </c>
      <c r="G183" s="316" t="s">
        <v>68</v>
      </c>
      <c r="H183" s="316"/>
      <c r="I183" s="316"/>
      <c r="J183" s="316" t="s">
        <v>719</v>
      </c>
      <c r="K183" s="316" t="s">
        <v>901</v>
      </c>
      <c r="L183" s="316" t="str">
        <f>VLOOKUP("18.3.2",Guide_Internal_Use!$C$2:$D$207,2,FALSE)</f>
        <v xml:space="preserve">For each clearing service with 25 or more members; Percentage of initial margin posted by the largest five clearing members, including both house and client, in aggregate; Average and Peak over the quarter
</v>
      </c>
      <c r="M183" s="316" t="s">
        <v>939</v>
      </c>
    </row>
    <row r="184" spans="1:13" ht="83.5" customHeight="1" x14ac:dyDescent="0.35">
      <c r="A184" s="316">
        <v>18.399999999999999</v>
      </c>
      <c r="B184" s="315" t="s">
        <v>236</v>
      </c>
      <c r="C184" s="330" t="s">
        <v>483</v>
      </c>
      <c r="D184" s="316" t="s">
        <v>237</v>
      </c>
      <c r="E184" s="317" t="s">
        <v>718</v>
      </c>
      <c r="F184" s="316" t="s">
        <v>740</v>
      </c>
      <c r="G184" s="316" t="s">
        <v>11</v>
      </c>
      <c r="H184" s="316"/>
      <c r="I184" s="316"/>
      <c r="J184" s="316" t="s">
        <v>719</v>
      </c>
      <c r="K184" s="316" t="s">
        <v>901</v>
      </c>
      <c r="L184" s="316" t="str">
        <f>VLOOKUP("18.3.2",Guide_Internal_Use!$C$2:$D$207,2,FALSE)</f>
        <v xml:space="preserve">For each clearing service with 25 or more members; Percentage of initial margin posted by the largest five clearing members, including both house and client, in aggregate; Average and Peak over the quarter
</v>
      </c>
      <c r="M184" s="316" t="s">
        <v>939</v>
      </c>
    </row>
    <row r="185" spans="1:13" ht="24" x14ac:dyDescent="0.35">
      <c r="A185" s="316">
        <v>18.399999999999999</v>
      </c>
      <c r="B185" s="315" t="s">
        <v>236</v>
      </c>
      <c r="C185" s="316" t="s">
        <v>484</v>
      </c>
      <c r="D185" s="316" t="s">
        <v>238</v>
      </c>
      <c r="E185" s="317" t="s">
        <v>718</v>
      </c>
      <c r="F185" s="316" t="s">
        <v>740</v>
      </c>
      <c r="G185" s="316" t="s">
        <v>11</v>
      </c>
      <c r="H185" s="316"/>
      <c r="I185" s="316"/>
      <c r="J185" s="316" t="s">
        <v>719</v>
      </c>
      <c r="K185" s="316" t="s">
        <v>901</v>
      </c>
      <c r="L185" s="316" t="str">
        <f>VLOOKUP("18.3.3",Guide_Internal_Use!$C$2:$D$207,2,FALSE)</f>
        <v>For each clearing service with 25 or more members; Percentage of initial margin posted by the largest ten clearing members, including both house and client, in aggregate; Average and Peak over the quarter</v>
      </c>
      <c r="M185" s="316" t="s">
        <v>939</v>
      </c>
    </row>
    <row r="186" spans="1:13" ht="24" x14ac:dyDescent="0.35">
      <c r="A186" s="316">
        <v>18.399999999999999</v>
      </c>
      <c r="B186" s="315" t="s">
        <v>236</v>
      </c>
      <c r="C186" s="316" t="s">
        <v>485</v>
      </c>
      <c r="D186" s="316" t="s">
        <v>239</v>
      </c>
      <c r="E186" s="317" t="s">
        <v>718</v>
      </c>
      <c r="F186" s="316" t="s">
        <v>740</v>
      </c>
      <c r="G186" s="316" t="s">
        <v>11</v>
      </c>
      <c r="H186" s="316"/>
      <c r="I186" s="316"/>
      <c r="J186" s="316" t="s">
        <v>719</v>
      </c>
      <c r="K186" s="316" t="s">
        <v>901</v>
      </c>
      <c r="L186" s="316" t="str">
        <f>VLOOKUP("18.3.3",Guide_Internal_Use!$C$2:$D$207,2,FALSE)</f>
        <v>For each clearing service with 25 or more members; Percentage of initial margin posted by the largest ten clearing members, including both house and client, in aggregate; Average and Peak over the quarter</v>
      </c>
      <c r="M186" s="316" t="s">
        <v>939</v>
      </c>
    </row>
    <row r="187" spans="1:13" x14ac:dyDescent="0.35">
      <c r="A187" s="316">
        <v>19.100000000000001</v>
      </c>
      <c r="B187" s="315" t="s">
        <v>240</v>
      </c>
      <c r="C187" s="316" t="s">
        <v>486</v>
      </c>
      <c r="D187" s="317" t="s">
        <v>241</v>
      </c>
      <c r="E187" s="317" t="s">
        <v>718</v>
      </c>
      <c r="F187" s="316" t="s">
        <v>45</v>
      </c>
      <c r="G187" s="316" t="s">
        <v>11</v>
      </c>
      <c r="H187" s="316"/>
      <c r="I187" s="316"/>
      <c r="J187" s="316" t="s">
        <v>759</v>
      </c>
      <c r="K187" s="316"/>
      <c r="L187" s="316" t="str">
        <f>VLOOKUP(C187,Guide_Internal_Use!$C$2:$D$207,2,FALSE)</f>
        <v>Number of clients (if known)</v>
      </c>
      <c r="M187" s="316"/>
    </row>
    <row r="188" spans="1:13" x14ac:dyDescent="0.35">
      <c r="A188" s="316">
        <v>19.100000000000001</v>
      </c>
      <c r="B188" s="315" t="s">
        <v>240</v>
      </c>
      <c r="C188" s="316" t="s">
        <v>487</v>
      </c>
      <c r="D188" s="317" t="s">
        <v>242</v>
      </c>
      <c r="E188" s="317" t="s">
        <v>718</v>
      </c>
      <c r="F188" s="316" t="s">
        <v>45</v>
      </c>
      <c r="G188" s="316" t="s">
        <v>11</v>
      </c>
      <c r="H188" s="316"/>
      <c r="I188" s="316"/>
      <c r="J188" s="316" t="s">
        <v>719</v>
      </c>
      <c r="K188" s="316" t="s">
        <v>901</v>
      </c>
      <c r="L188" s="316" t="str">
        <f>VLOOKUP(C188,Guide_Internal_Use!$C$2:$D$207,2,FALSE)</f>
        <v>Number of direct members that clear for clients</v>
      </c>
      <c r="M188" s="316"/>
    </row>
    <row r="189" spans="1:13" x14ac:dyDescent="0.35">
      <c r="A189" s="319">
        <v>19.100000000000001</v>
      </c>
      <c r="B189" s="322" t="s">
        <v>240</v>
      </c>
      <c r="C189" s="319" t="s">
        <v>488</v>
      </c>
      <c r="D189" s="323" t="s">
        <v>243</v>
      </c>
      <c r="E189" s="317" t="s">
        <v>718</v>
      </c>
      <c r="F189" s="316" t="s">
        <v>740</v>
      </c>
      <c r="G189" s="316" t="s">
        <v>68</v>
      </c>
      <c r="H189" s="316"/>
      <c r="I189" s="316"/>
      <c r="J189" s="316" t="s">
        <v>719</v>
      </c>
      <c r="K189" s="316" t="s">
        <v>901</v>
      </c>
      <c r="L189" s="316" t="str">
        <f>VLOOKUP(C189,Guide_Internal_Use!$C$2:$D$207,2,FALSE)</f>
        <v>Percent of client transactions attributable to the top five clearing members (if CCP has 10+ clearing members) - Peak</v>
      </c>
      <c r="M189" s="316"/>
    </row>
    <row r="190" spans="1:13" x14ac:dyDescent="0.35">
      <c r="A190" s="319">
        <v>19.100000000000001</v>
      </c>
      <c r="B190" s="322" t="s">
        <v>240</v>
      </c>
      <c r="C190" s="319" t="s">
        <v>489</v>
      </c>
      <c r="D190" s="323" t="s">
        <v>244</v>
      </c>
      <c r="E190" s="317" t="s">
        <v>718</v>
      </c>
      <c r="F190" s="316" t="s">
        <v>740</v>
      </c>
      <c r="G190" s="316" t="s">
        <v>68</v>
      </c>
      <c r="H190" s="316"/>
      <c r="I190" s="316"/>
      <c r="J190" s="316" t="s">
        <v>759</v>
      </c>
      <c r="K190" s="316"/>
      <c r="L190" s="316" t="str">
        <f>VLOOKUP(C190,Guide_Internal_Use!$C$2:$D$207,2,FALSE)</f>
        <v>Percent of client transactions attributable to the top five clearing members (if CCP has 10+ clearing members) - Average</v>
      </c>
      <c r="M190" s="316"/>
    </row>
    <row r="191" spans="1:13" x14ac:dyDescent="0.35">
      <c r="A191" s="319">
        <v>19.100000000000001</v>
      </c>
      <c r="B191" s="322" t="s">
        <v>240</v>
      </c>
      <c r="C191" s="319" t="s">
        <v>490</v>
      </c>
      <c r="D191" s="323" t="s">
        <v>245</v>
      </c>
      <c r="E191" s="317" t="s">
        <v>718</v>
      </c>
      <c r="F191" s="316" t="s">
        <v>740</v>
      </c>
      <c r="G191" s="316" t="s">
        <v>68</v>
      </c>
      <c r="H191" s="316"/>
      <c r="I191" s="316"/>
      <c r="J191" s="316" t="s">
        <v>759</v>
      </c>
      <c r="K191" s="316"/>
      <c r="L191" s="316" t="str">
        <f>VLOOKUP(C191,Guide_Internal_Use!$C$2:$D$207,2,FALSE)</f>
        <v>Percent of client transactions attributable to the top ten clearing members (if CCP has 25+ clearing members) - Peak</v>
      </c>
      <c r="M191" s="316"/>
    </row>
    <row r="192" spans="1:13" x14ac:dyDescent="0.35">
      <c r="A192" s="319">
        <v>19.100000000000001</v>
      </c>
      <c r="B192" s="322" t="s">
        <v>240</v>
      </c>
      <c r="C192" s="319" t="s">
        <v>491</v>
      </c>
      <c r="D192" s="323" t="s">
        <v>246</v>
      </c>
      <c r="E192" s="317" t="s">
        <v>718</v>
      </c>
      <c r="F192" s="316" t="s">
        <v>740</v>
      </c>
      <c r="G192" s="316" t="s">
        <v>68</v>
      </c>
      <c r="H192" s="316"/>
      <c r="I192" s="316"/>
      <c r="J192" s="316" t="s">
        <v>759</v>
      </c>
      <c r="K192" s="316"/>
      <c r="L192" s="316" t="str">
        <f>VLOOKUP(C192,Guide_Internal_Use!$C$2:$D$207,2,FALSE)</f>
        <v>Percent of client transactions attributable to the top ten clearing members (if CCP has 25+ clearing members) - Average</v>
      </c>
      <c r="M192" s="316"/>
    </row>
    <row r="193" spans="1:13" x14ac:dyDescent="0.35">
      <c r="A193" s="316">
        <v>20.100000000000001</v>
      </c>
      <c r="B193" s="315" t="s">
        <v>247</v>
      </c>
      <c r="C193" s="316" t="s">
        <v>554</v>
      </c>
      <c r="D193" s="317" t="s">
        <v>248</v>
      </c>
      <c r="E193" s="317" t="s">
        <v>718</v>
      </c>
      <c r="F193" s="316" t="s">
        <v>740</v>
      </c>
      <c r="G193" s="316" t="s">
        <v>250</v>
      </c>
      <c r="H193" s="316"/>
      <c r="I193" s="316"/>
      <c r="J193" s="316" t="s">
        <v>759</v>
      </c>
      <c r="K193" s="316"/>
      <c r="L193" s="316" t="str">
        <f>VLOOKUP(C193,Guide_Internal_Use!$C$2:$D$207,2,FALSE)</f>
        <v>Value of trades cleared through each link – as a share of total trade values/total notional values cleared</v>
      </c>
      <c r="M193" s="316"/>
    </row>
    <row r="194" spans="1:13" ht="24" x14ac:dyDescent="0.35">
      <c r="A194" s="316">
        <v>20.2</v>
      </c>
      <c r="B194" s="315" t="s">
        <v>251</v>
      </c>
      <c r="C194" s="316" t="s">
        <v>555</v>
      </c>
      <c r="D194" s="317" t="s">
        <v>252</v>
      </c>
      <c r="E194" s="317" t="s">
        <v>718</v>
      </c>
      <c r="F194" s="316" t="s">
        <v>9</v>
      </c>
      <c r="G194" s="316" t="s">
        <v>250</v>
      </c>
      <c r="H194" s="316"/>
      <c r="I194" s="316"/>
      <c r="J194" s="316" t="s">
        <v>759</v>
      </c>
      <c r="K194" s="316"/>
      <c r="L194" s="316" t="str">
        <f>VLOOKUP(C194,Guide_Internal_Use!$C$2:$D$207,2,FALSE)</f>
        <v>Initial margin or equivalent financial resources provided to each linked CCP by the CCP to cover the potential future exposure of the linked CCP on contracts cleared across link</v>
      </c>
      <c r="M194" s="316"/>
    </row>
    <row r="195" spans="1:13" ht="24" x14ac:dyDescent="0.35">
      <c r="A195" s="316">
        <v>20.3</v>
      </c>
      <c r="B195" s="315" t="s">
        <v>253</v>
      </c>
      <c r="C195" s="316" t="s">
        <v>567</v>
      </c>
      <c r="D195" s="317" t="s">
        <v>254</v>
      </c>
      <c r="E195" s="317" t="s">
        <v>718</v>
      </c>
      <c r="F195" s="316" t="s">
        <v>9</v>
      </c>
      <c r="G195" s="316" t="s">
        <v>250</v>
      </c>
      <c r="H195" s="316"/>
      <c r="I195" s="316"/>
      <c r="J195" s="316" t="s">
        <v>759</v>
      </c>
      <c r="K195" s="316"/>
      <c r="L195" s="316" t="str">
        <f>VLOOKUP(C195,Guide_Internal_Use!$C$2:$D$207,2,FALSE)</f>
        <v>Initial margin or equivalent financial resources collected from each linked CCP to cover potential future exposure to the linked CCP on contracts cleared across link (at market value and post haircut)</v>
      </c>
      <c r="M195" s="316"/>
    </row>
    <row r="196" spans="1:13" ht="36" x14ac:dyDescent="0.35">
      <c r="A196" s="319">
        <v>20.399999999999999</v>
      </c>
      <c r="B196" s="322" t="s">
        <v>256</v>
      </c>
      <c r="C196" s="319" t="s">
        <v>556</v>
      </c>
      <c r="D196" s="319" t="s">
        <v>257</v>
      </c>
      <c r="E196" s="317" t="s">
        <v>718</v>
      </c>
      <c r="F196" s="316" t="s">
        <v>45</v>
      </c>
      <c r="G196" s="319" t="s">
        <v>48</v>
      </c>
      <c r="H196" s="316"/>
      <c r="I196" s="316"/>
      <c r="J196" s="316" t="s">
        <v>759</v>
      </c>
      <c r="K196" s="316"/>
      <c r="L196" s="316" t="str">
        <f>VLOOKUP(C196,Guide_Internal_Use!$C$2:$D$207,2,FALSE)</f>
        <v>Number of times over the past twelve months that coverage provided by margin and equivalent financial resources held against each linked CCP fell below the actual marked-to-market exposure to that linked CCP – based on daily back testing results; Intraday or Continuous or Once-a-day</v>
      </c>
      <c r="M196" s="316"/>
    </row>
    <row r="197" spans="1:13" x14ac:dyDescent="0.35">
      <c r="A197" s="319">
        <v>20.399999999999999</v>
      </c>
      <c r="B197" s="322" t="s">
        <v>256</v>
      </c>
      <c r="C197" s="319" t="s">
        <v>557</v>
      </c>
      <c r="D197" s="319" t="s">
        <v>258</v>
      </c>
      <c r="E197" s="317" t="s">
        <v>718</v>
      </c>
      <c r="F197" s="319" t="s">
        <v>43</v>
      </c>
      <c r="G197" s="319" t="s">
        <v>48</v>
      </c>
      <c r="H197" s="316"/>
      <c r="I197" s="316"/>
      <c r="J197" s="316" t="s">
        <v>759</v>
      </c>
      <c r="K197" s="316"/>
      <c r="L197" s="316" t="str">
        <f>VLOOKUP(C197,Guide_Internal_Use!$C$2:$D$207,2,FALSE)</f>
        <v>Back-testing results frequency - state if measured intraday/continuously/once a day</v>
      </c>
      <c r="M197" s="316"/>
    </row>
    <row r="198" spans="1:13" x14ac:dyDescent="0.35">
      <c r="A198" s="319">
        <v>20.399999999999999</v>
      </c>
      <c r="B198" s="322" t="s">
        <v>256</v>
      </c>
      <c r="C198" s="319" t="s">
        <v>558</v>
      </c>
      <c r="D198" s="319" t="s">
        <v>259</v>
      </c>
      <c r="E198" s="317" t="s">
        <v>718</v>
      </c>
      <c r="F198" s="316" t="s">
        <v>43</v>
      </c>
      <c r="G198" s="319" t="s">
        <v>48</v>
      </c>
      <c r="H198" s="316"/>
      <c r="I198" s="316"/>
      <c r="J198" s="316" t="s">
        <v>759</v>
      </c>
      <c r="K198" s="316"/>
      <c r="L198" s="316" t="str">
        <f>VLOOKUP(C198,Guide_Internal_Use!$C$2:$D$207,2,FALSE)</f>
        <v>If 20.4.1.2 is 'once a day' then the time of day measure is taken, otherwise blank</v>
      </c>
      <c r="M198" s="316"/>
    </row>
    <row r="199" spans="1:13" ht="24" x14ac:dyDescent="0.35">
      <c r="A199" s="316">
        <v>20.399999999999999</v>
      </c>
      <c r="B199" s="315" t="s">
        <v>256</v>
      </c>
      <c r="C199" s="316" t="s">
        <v>559</v>
      </c>
      <c r="D199" s="316" t="s">
        <v>260</v>
      </c>
      <c r="E199" s="317" t="s">
        <v>718</v>
      </c>
      <c r="F199" s="316" t="s">
        <v>45</v>
      </c>
      <c r="G199" s="319" t="s">
        <v>48</v>
      </c>
      <c r="H199" s="316"/>
      <c r="I199" s="316"/>
      <c r="J199" s="316" t="s">
        <v>759</v>
      </c>
      <c r="K199" s="316"/>
      <c r="L199" s="316" t="str">
        <f>VLOOKUP(C199,Guide_Internal_Use!$C$2:$D$207,2,FALSE)</f>
        <v>Number of observations (i.e. number of accounts multiplied by number of days covered in the back test); Intraday or Continuous or Once-a-day</v>
      </c>
      <c r="M199" s="316"/>
    </row>
    <row r="200" spans="1:13" x14ac:dyDescent="0.35">
      <c r="A200" s="316">
        <v>20.399999999999999</v>
      </c>
      <c r="B200" s="315" t="s">
        <v>256</v>
      </c>
      <c r="C200" s="316" t="s">
        <v>560</v>
      </c>
      <c r="D200" s="316" t="s">
        <v>113</v>
      </c>
      <c r="E200" s="317" t="s">
        <v>718</v>
      </c>
      <c r="F200" s="316" t="s">
        <v>740</v>
      </c>
      <c r="G200" s="319" t="s">
        <v>48</v>
      </c>
      <c r="H200" s="316"/>
      <c r="I200" s="316"/>
      <c r="J200" s="316" t="s">
        <v>759</v>
      </c>
      <c r="K200" s="316"/>
      <c r="L200" s="316" t="str">
        <f>VLOOKUP(C200,Guide_Internal_Use!$C$2:$D$207,2,FALSE)</f>
        <v>Achieved coverage level</v>
      </c>
      <c r="M200" s="316"/>
    </row>
    <row r="201" spans="1:13" ht="24" x14ac:dyDescent="0.35">
      <c r="A201" s="319">
        <v>20.5</v>
      </c>
      <c r="B201" s="322" t="s">
        <v>261</v>
      </c>
      <c r="C201" s="319" t="s">
        <v>561</v>
      </c>
      <c r="D201" s="323" t="s">
        <v>262</v>
      </c>
      <c r="E201" s="317" t="s">
        <v>718</v>
      </c>
      <c r="F201" s="316" t="s">
        <v>9</v>
      </c>
      <c r="G201" s="319" t="s">
        <v>11</v>
      </c>
      <c r="H201" s="316"/>
      <c r="I201" s="316"/>
      <c r="J201" s="316" t="s">
        <v>759</v>
      </c>
      <c r="K201" s="316"/>
      <c r="L201" s="316" t="str">
        <f>VLOOKUP(C201,Guide_Internal_Use!$C$2:$D$207,2,FALSE)</f>
        <v>Additional pre-funded financial resources (if any) beyond initial margin and equivalent financial resources provided to each linked CCP, that are available to the linked CCP to cover exposures to the CCP</v>
      </c>
      <c r="M201" s="316"/>
    </row>
    <row r="202" spans="1:13" x14ac:dyDescent="0.35">
      <c r="A202" s="319">
        <v>20.5</v>
      </c>
      <c r="B202" s="322" t="s">
        <v>261</v>
      </c>
      <c r="C202" s="319" t="s">
        <v>562</v>
      </c>
      <c r="D202" s="323" t="s">
        <v>263</v>
      </c>
      <c r="E202" s="317" t="s">
        <v>718</v>
      </c>
      <c r="F202" s="319" t="s">
        <v>43</v>
      </c>
      <c r="G202" s="319" t="s">
        <v>11</v>
      </c>
      <c r="H202" s="316"/>
      <c r="I202" s="316"/>
      <c r="J202" s="316" t="s">
        <v>759</v>
      </c>
      <c r="K202" s="316"/>
      <c r="L202" s="316" t="str">
        <f>VLOOKUP(C202,Guide_Internal_Use!$C$2:$D$207,2,FALSE)</f>
        <v>Whether part of, additional to, or separate from the standard default fund</v>
      </c>
      <c r="M202" s="316"/>
    </row>
    <row r="203" spans="1:13" ht="24" x14ac:dyDescent="0.35">
      <c r="A203" s="319">
        <v>20.6</v>
      </c>
      <c r="B203" s="322" t="s">
        <v>264</v>
      </c>
      <c r="C203" s="319" t="s">
        <v>563</v>
      </c>
      <c r="D203" s="323" t="s">
        <v>265</v>
      </c>
      <c r="E203" s="317" t="s">
        <v>718</v>
      </c>
      <c r="F203" s="316" t="s">
        <v>9</v>
      </c>
      <c r="G203" s="319" t="s">
        <v>11</v>
      </c>
      <c r="H203" s="316"/>
      <c r="I203" s="316"/>
      <c r="J203" s="316" t="s">
        <v>759</v>
      </c>
      <c r="K203" s="316"/>
      <c r="L203" s="316" t="str">
        <f>VLOOKUP(C203,Guide_Internal_Use!$C$2:$D$207,2,FALSE)</f>
        <v xml:space="preserve">Additional pre-funded financial resources (if any) beyond initial margin and equivalent financial resources collected from each linked CCP, that are available to the linked CCP to cover exposures to the CCP </v>
      </c>
      <c r="M203" s="316"/>
    </row>
    <row r="204" spans="1:13" x14ac:dyDescent="0.35">
      <c r="A204" s="319">
        <v>20.6</v>
      </c>
      <c r="B204" s="322" t="s">
        <v>264</v>
      </c>
      <c r="C204" s="319" t="s">
        <v>564</v>
      </c>
      <c r="D204" s="323" t="s">
        <v>263</v>
      </c>
      <c r="E204" s="317" t="s">
        <v>718</v>
      </c>
      <c r="F204" s="319" t="s">
        <v>43</v>
      </c>
      <c r="G204" s="319" t="s">
        <v>11</v>
      </c>
      <c r="H204" s="316"/>
      <c r="I204" s="316"/>
      <c r="J204" s="316" t="s">
        <v>759</v>
      </c>
      <c r="K204" s="316"/>
      <c r="L204" s="316" t="str">
        <f>VLOOKUP(C204,Guide_Internal_Use!$C$2:$D$207,2,FALSE)</f>
        <v>Whether part of, additional to, or separate from the standard default fund</v>
      </c>
      <c r="M204" s="316"/>
    </row>
    <row r="205" spans="1:13" ht="24" x14ac:dyDescent="0.35">
      <c r="A205" s="316">
        <v>20.7</v>
      </c>
      <c r="B205" s="315" t="s">
        <v>266</v>
      </c>
      <c r="C205" s="316" t="s">
        <v>565</v>
      </c>
      <c r="D205" s="317" t="s">
        <v>267</v>
      </c>
      <c r="E205" s="317" t="s">
        <v>718</v>
      </c>
      <c r="F205" s="316" t="s">
        <v>740</v>
      </c>
      <c r="G205" s="319" t="s">
        <v>11</v>
      </c>
      <c r="H205" s="316"/>
      <c r="I205" s="316"/>
      <c r="J205" s="316" t="s">
        <v>759</v>
      </c>
      <c r="K205" s="316"/>
      <c r="L205" s="316" t="str">
        <f>VLOOKUP(C205,Guide_Internal_Use!$C$2:$D$207,2,FALSE)</f>
        <v>Value of trades subject to cross margining, by clearing service, as a percentage of total trade values/total notional values cleared</v>
      </c>
      <c r="M205" s="316"/>
    </row>
    <row r="206" spans="1:13" ht="24" x14ac:dyDescent="0.35">
      <c r="A206" s="316">
        <v>20.7</v>
      </c>
      <c r="B206" s="315" t="s">
        <v>266</v>
      </c>
      <c r="C206" s="316" t="s">
        <v>566</v>
      </c>
      <c r="D206" s="317" t="s">
        <v>268</v>
      </c>
      <c r="E206" s="317" t="s">
        <v>718</v>
      </c>
      <c r="F206" s="316" t="s">
        <v>740</v>
      </c>
      <c r="G206" s="319" t="s">
        <v>11</v>
      </c>
      <c r="H206" s="316"/>
      <c r="I206" s="316"/>
      <c r="J206" s="316" t="s">
        <v>759</v>
      </c>
      <c r="K206" s="316"/>
      <c r="L206" s="316" t="str">
        <f>VLOOKUP(C206,Guide_Internal_Use!$C$2:$D$207,2,FALSE)</f>
        <v>Reduction in total initial margin held by the CCP as a result of cross margining, as a percentage of total initial margin that would otherwise have been held.</v>
      </c>
      <c r="M206" s="316"/>
    </row>
    <row r="207" spans="1:13" x14ac:dyDescent="0.35">
      <c r="A207" s="316">
        <v>23.1</v>
      </c>
      <c r="B207" s="315" t="s">
        <v>269</v>
      </c>
      <c r="C207" s="316" t="s">
        <v>568</v>
      </c>
      <c r="D207" s="316" t="s">
        <v>270</v>
      </c>
      <c r="E207" s="317" t="s">
        <v>718</v>
      </c>
      <c r="F207" s="316" t="s">
        <v>45</v>
      </c>
      <c r="G207" s="316" t="s">
        <v>68</v>
      </c>
      <c r="H207" s="316"/>
      <c r="I207" s="316"/>
      <c r="J207" s="316" t="s">
        <v>759</v>
      </c>
      <c r="K207" s="316"/>
      <c r="L207" s="316" t="str">
        <f>VLOOKUP(C207,Guide_Internal_Use!$C$2:$D$207,2,FALSE)</f>
        <v>Average Daily Volumes by Asset Class, Instrument, CCY and Over-the-Counter(OTC) or Exchange Traded (ETD)</v>
      </c>
      <c r="M207" s="316"/>
    </row>
    <row r="208" spans="1:13" x14ac:dyDescent="0.35">
      <c r="A208" s="316">
        <v>23.1</v>
      </c>
      <c r="B208" s="315" t="s">
        <v>269</v>
      </c>
      <c r="C208" s="316" t="s">
        <v>569</v>
      </c>
      <c r="D208" s="316" t="s">
        <v>273</v>
      </c>
      <c r="E208" s="317" t="s">
        <v>718</v>
      </c>
      <c r="F208" s="316" t="s">
        <v>9</v>
      </c>
      <c r="G208" s="316" t="s">
        <v>68</v>
      </c>
      <c r="H208" s="316"/>
      <c r="I208" s="316"/>
      <c r="J208" s="316" t="s">
        <v>759</v>
      </c>
      <c r="K208" s="316"/>
      <c r="L208" s="316" t="str">
        <f>VLOOKUP(C208,Guide_Internal_Use!$C$2:$D$207,2,FALSE)</f>
        <v>Average Notional Value of trades cleared by Asset Class, CCY and Over-the-Counter(OTC) or Exchange Traded (ETD)</v>
      </c>
      <c r="M208" s="316"/>
    </row>
    <row r="209" spans="1:13" ht="24" x14ac:dyDescent="0.35">
      <c r="A209" s="316">
        <v>23.2</v>
      </c>
      <c r="B209" s="315" t="s">
        <v>275</v>
      </c>
      <c r="C209" s="316" t="s">
        <v>570</v>
      </c>
      <c r="D209" s="316" t="s">
        <v>276</v>
      </c>
      <c r="E209" s="317" t="s">
        <v>718</v>
      </c>
      <c r="F209" s="316" t="s">
        <v>9</v>
      </c>
      <c r="G209" s="316" t="s">
        <v>11</v>
      </c>
      <c r="H209" s="316"/>
      <c r="I209" s="316"/>
      <c r="J209" s="316" t="s">
        <v>759</v>
      </c>
      <c r="K209" s="316"/>
      <c r="L209" s="316" t="str">
        <f>VLOOKUP(C209,Guide_Internal_Use!$C$2:$D$207,2,FALSE)</f>
        <v>Gross notional outstanding/total settlement value of novated but not-yet settled securities transactions by Asset Class, Instrument, CCY and Over-the-Counter(OTC) or Exchange Traded (ETD)</v>
      </c>
      <c r="M209" s="316"/>
    </row>
    <row r="210" spans="1:13" x14ac:dyDescent="0.35">
      <c r="A210" s="319">
        <v>23.2</v>
      </c>
      <c r="B210" s="322" t="s">
        <v>269</v>
      </c>
      <c r="C210" s="319" t="s">
        <v>571</v>
      </c>
      <c r="D210" s="319" t="s">
        <v>277</v>
      </c>
      <c r="E210" s="317" t="s">
        <v>718</v>
      </c>
      <c r="F210" s="319" t="s">
        <v>43</v>
      </c>
      <c r="G210" s="319" t="s">
        <v>11</v>
      </c>
      <c r="H210" s="316"/>
      <c r="I210" s="316"/>
      <c r="J210" s="316" t="s">
        <v>759</v>
      </c>
      <c r="K210" s="316"/>
      <c r="L210" s="316" t="str">
        <f>VLOOKUP(C210,Guide_Internal_Use!$C$2:$D$207,2,FALSE)</f>
        <v>Defines the Asset Class for volumes reported in Disclosure References 23.1.1,  23.1.2 and 23.2.1</v>
      </c>
      <c r="M210" s="316"/>
    </row>
    <row r="211" spans="1:13" x14ac:dyDescent="0.35">
      <c r="A211" s="319">
        <v>23.2</v>
      </c>
      <c r="B211" s="322" t="s">
        <v>269</v>
      </c>
      <c r="C211" s="319" t="s">
        <v>572</v>
      </c>
      <c r="D211" s="319" t="s">
        <v>279</v>
      </c>
      <c r="E211" s="317" t="s">
        <v>718</v>
      </c>
      <c r="F211" s="319" t="s">
        <v>43</v>
      </c>
      <c r="G211" s="319" t="s">
        <v>11</v>
      </c>
      <c r="H211" s="316"/>
      <c r="I211" s="316"/>
      <c r="J211" s="316" t="s">
        <v>759</v>
      </c>
      <c r="K211" s="316"/>
      <c r="L211" s="316" t="str">
        <f>VLOOKUP(C211,Guide_Internal_Use!$C$2:$D$207,2,FALSE)</f>
        <v>Defines the Product Type for volumes reported in Disclosure References 23.1.1,  23.1.2 and 23.2.1</v>
      </c>
      <c r="M211" s="316"/>
    </row>
    <row r="212" spans="1:13" x14ac:dyDescent="0.35">
      <c r="A212" s="319">
        <v>23.2</v>
      </c>
      <c r="B212" s="322" t="s">
        <v>269</v>
      </c>
      <c r="C212" s="319" t="s">
        <v>573</v>
      </c>
      <c r="D212" s="319" t="s">
        <v>281</v>
      </c>
      <c r="E212" s="317" t="s">
        <v>718</v>
      </c>
      <c r="F212" s="319" t="s">
        <v>43</v>
      </c>
      <c r="G212" s="319" t="s">
        <v>11</v>
      </c>
      <c r="H212" s="316"/>
      <c r="I212" s="316"/>
      <c r="J212" s="316" t="s">
        <v>759</v>
      </c>
      <c r="K212" s="316"/>
      <c r="L212" s="316" t="str">
        <f>VLOOKUP(C212,Guide_Internal_Use!$C$2:$D$207,2,FALSE)</f>
        <v>Defines the Product Code for volumes reported in Disclosure References 23.1.1,  23.1.2 and 23.2.1</v>
      </c>
      <c r="M212" s="316"/>
    </row>
    <row r="213" spans="1:13" ht="24" x14ac:dyDescent="0.35">
      <c r="A213" s="316">
        <v>23.3</v>
      </c>
      <c r="B213" s="315" t="s">
        <v>283</v>
      </c>
      <c r="C213" s="316" t="s">
        <v>574</v>
      </c>
      <c r="D213" s="316" t="s">
        <v>284</v>
      </c>
      <c r="E213" s="317" t="s">
        <v>718</v>
      </c>
      <c r="F213" s="316" t="s">
        <v>23</v>
      </c>
      <c r="G213" s="316" t="s">
        <v>68</v>
      </c>
      <c r="H213" s="316"/>
      <c r="I213" s="316"/>
      <c r="J213" s="316" t="s">
        <v>759</v>
      </c>
      <c r="K213" s="316"/>
      <c r="L213" s="316" t="str">
        <f>VLOOKUP(C213,Guide_Internal_Use!$C$2:$D$207,2,FALSE)</f>
        <v xml:space="preserve">Average daily volumes submitted by Execution facility or matching/confirmation venue
</v>
      </c>
      <c r="M213" s="316"/>
    </row>
    <row r="214" spans="1:13" x14ac:dyDescent="0.35">
      <c r="A214" s="316">
        <v>23.3</v>
      </c>
      <c r="B214" s="315" t="s">
        <v>283</v>
      </c>
      <c r="C214" s="316" t="s">
        <v>575</v>
      </c>
      <c r="D214" s="316" t="s">
        <v>286</v>
      </c>
      <c r="E214" s="317" t="s">
        <v>718</v>
      </c>
      <c r="F214" s="316" t="s">
        <v>9</v>
      </c>
      <c r="G214" s="316" t="s">
        <v>68</v>
      </c>
      <c r="H214" s="316"/>
      <c r="I214" s="316"/>
      <c r="J214" s="316" t="s">
        <v>759</v>
      </c>
      <c r="K214" s="316"/>
      <c r="L214" s="316" t="str">
        <f>VLOOKUP(C214,Guide_Internal_Use!$C$2:$D$207,2,FALSE)</f>
        <v>Notional contract values submitted by Execution facility or matching/confirmation venue</v>
      </c>
      <c r="M214" s="316"/>
    </row>
  </sheetData>
  <autoFilter ref="A1:M214" xr:uid="{9C989CE6-2FE2-4149-BB07-8D3613E780B3}"/>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7B20-EF8E-4FE5-A3BF-9A691E73ADE3}">
  <sheetPr codeName="Sheet28">
    <tabColor theme="4" tint="-0.249977111117893"/>
  </sheetPr>
  <dimension ref="A1:O223"/>
  <sheetViews>
    <sheetView zoomScaleNormal="100" workbookViewId="0">
      <pane ySplit="1" topLeftCell="A2" activePane="bottomLeft" state="frozen"/>
      <selection activeCell="F10" sqref="F10"/>
      <selection pane="bottomLeft" activeCell="I2" sqref="I2"/>
    </sheetView>
  </sheetViews>
  <sheetFormatPr defaultColWidth="9.08984375" defaultRowHeight="14.5" x14ac:dyDescent="0.3"/>
  <cols>
    <col min="1" max="1" width="15.453125" style="28" bestFit="1" customWidth="1"/>
    <col min="2" max="2" width="54.1796875" style="28" bestFit="1" customWidth="1"/>
    <col min="3" max="3" width="14.36328125" style="29" bestFit="1" customWidth="1"/>
    <col min="4" max="4" width="67.36328125" style="28" hidden="1" customWidth="1"/>
    <col min="5" max="5" width="25.90625" style="28" hidden="1" customWidth="1"/>
    <col min="6" max="6" width="17.6328125" style="28" hidden="1" customWidth="1"/>
    <col min="7" max="7" width="15.7265625" style="30" hidden="1" customWidth="1"/>
    <col min="8" max="8" width="23.26953125" style="28" hidden="1" customWidth="1"/>
    <col min="9" max="9" width="23" style="12" customWidth="1"/>
    <col min="10" max="10" width="57.6328125" style="12" hidden="1" customWidth="1"/>
    <col min="11" max="11" width="18.453125" style="12" hidden="1" customWidth="1"/>
    <col min="12" max="12" width="15.26953125" style="12" bestFit="1" customWidth="1"/>
    <col min="13" max="13" width="9.1796875" style="12" bestFit="1" customWidth="1"/>
    <col min="14" max="14" width="7.90625" style="12" bestFit="1" customWidth="1"/>
    <col min="15" max="15" width="8.08984375" style="12" bestFit="1" customWidth="1"/>
    <col min="16" max="18" width="9.08984375" style="12" customWidth="1"/>
    <col min="19" max="16384" width="9.08984375" style="12"/>
  </cols>
  <sheetData>
    <row r="1" spans="1:15" ht="12" x14ac:dyDescent="0.3">
      <c r="A1" s="376" t="s">
        <v>369</v>
      </c>
      <c r="B1" s="376" t="s">
        <v>324</v>
      </c>
      <c r="C1" s="376" t="s">
        <v>323</v>
      </c>
      <c r="D1" s="376" t="s">
        <v>325</v>
      </c>
      <c r="E1" s="376" t="s">
        <v>692</v>
      </c>
      <c r="F1" s="376" t="s">
        <v>366</v>
      </c>
      <c r="G1" s="377" t="s">
        <v>367</v>
      </c>
      <c r="H1" s="376" t="s">
        <v>368</v>
      </c>
      <c r="I1" s="326" t="s">
        <v>716</v>
      </c>
      <c r="J1" s="326" t="s">
        <v>717</v>
      </c>
      <c r="K1" s="326" t="s">
        <v>805</v>
      </c>
      <c r="L1" s="326" t="s">
        <v>999</v>
      </c>
      <c r="M1" s="168"/>
      <c r="N1" s="168"/>
      <c r="O1" s="168"/>
    </row>
    <row r="2" spans="1:15" ht="36" x14ac:dyDescent="0.3">
      <c r="A2" s="378">
        <v>4.0999999999999996</v>
      </c>
      <c r="B2" s="378" t="s">
        <v>7</v>
      </c>
      <c r="C2" s="379" t="s">
        <v>371</v>
      </c>
      <c r="D2" s="380" t="s">
        <v>8</v>
      </c>
      <c r="E2" s="380" t="s">
        <v>287</v>
      </c>
      <c r="F2" s="381" t="s">
        <v>9</v>
      </c>
      <c r="G2" s="168" t="s">
        <v>10</v>
      </c>
      <c r="H2" s="381" t="s">
        <v>11</v>
      </c>
      <c r="I2" s="338" t="str">
        <f>VLOOKUP(C2,'Guide (Bursa)'!$C$1:$K$214,8,FALSE)</f>
        <v>FRM</v>
      </c>
      <c r="J2" s="168" t="str">
        <f>VLOOKUP(C2,'Guide (Bursa)'!$C$1:$K$214,9,FALSE)</f>
        <v>Nur Asiah Tuan Yaacob (BMSC) / Kelvin Wah Kah-Jian (BMDC)/Tee Kai Hong</v>
      </c>
      <c r="K2" s="168"/>
      <c r="L2" s="382" t="s">
        <v>371</v>
      </c>
      <c r="M2" s="168"/>
      <c r="N2" s="168"/>
      <c r="O2" s="168"/>
    </row>
    <row r="3" spans="1:15" ht="36" x14ac:dyDescent="0.3">
      <c r="A3" s="378">
        <v>4.0999999999999996</v>
      </c>
      <c r="B3" s="378" t="s">
        <v>7</v>
      </c>
      <c r="C3" s="379" t="s">
        <v>372</v>
      </c>
      <c r="D3" s="380" t="s">
        <v>12</v>
      </c>
      <c r="E3" s="380" t="s">
        <v>287</v>
      </c>
      <c r="F3" s="381" t="s">
        <v>9</v>
      </c>
      <c r="G3" s="168" t="s">
        <v>10</v>
      </c>
      <c r="H3" s="381" t="s">
        <v>11</v>
      </c>
      <c r="I3" s="338" t="str">
        <f>VLOOKUP(C3,'Guide (Bursa)'!$C$1:$K$214,8,FALSE)</f>
        <v>FRM</v>
      </c>
      <c r="J3" s="168" t="str">
        <f>VLOOKUP(C3,'Guide (Bursa)'!$C$1:$K$214,9,FALSE)</f>
        <v>Nur Asiah Tuan Yaacob (BMSC) / Kelvin Wah Kah-Jian (BMDC)/Tee Kai Hong</v>
      </c>
      <c r="K3" s="168"/>
      <c r="L3" s="382" t="s">
        <v>372</v>
      </c>
      <c r="M3" s="168"/>
      <c r="N3" s="168"/>
      <c r="O3" s="168"/>
    </row>
    <row r="4" spans="1:15" ht="36" x14ac:dyDescent="0.3">
      <c r="A4" s="378">
        <v>4.0999999999999996</v>
      </c>
      <c r="B4" s="378" t="s">
        <v>7</v>
      </c>
      <c r="C4" s="379" t="s">
        <v>373</v>
      </c>
      <c r="D4" s="380" t="s">
        <v>13</v>
      </c>
      <c r="E4" s="380" t="s">
        <v>287</v>
      </c>
      <c r="F4" s="381" t="s">
        <v>9</v>
      </c>
      <c r="G4" s="168" t="s">
        <v>10</v>
      </c>
      <c r="H4" s="381" t="s">
        <v>11</v>
      </c>
      <c r="I4" s="338" t="str">
        <f>VLOOKUP(C4,'Guide (Bursa)'!$C$1:$K$214,8,FALSE)</f>
        <v>FRM</v>
      </c>
      <c r="J4" s="168" t="str">
        <f>VLOOKUP(C4,'Guide (Bursa)'!$C$1:$K$214,9,FALSE)</f>
        <v>Nur Asiah Tuan Yaacob (BMSC) / Kelvin Wah Kah-Jian (BMDC)/Tee Kai Hong</v>
      </c>
      <c r="K4" s="168"/>
      <c r="L4" s="382" t="s">
        <v>373</v>
      </c>
      <c r="M4" s="168"/>
      <c r="N4" s="168"/>
      <c r="O4" s="168"/>
    </row>
    <row r="5" spans="1:15" ht="36" x14ac:dyDescent="0.3">
      <c r="A5" s="378">
        <v>4.0999999999999996</v>
      </c>
      <c r="B5" s="378" t="s">
        <v>7</v>
      </c>
      <c r="C5" s="379" t="s">
        <v>374</v>
      </c>
      <c r="D5" s="380" t="s">
        <v>14</v>
      </c>
      <c r="E5" s="380" t="s">
        <v>287</v>
      </c>
      <c r="F5" s="381" t="s">
        <v>9</v>
      </c>
      <c r="G5" s="168" t="s">
        <v>10</v>
      </c>
      <c r="H5" s="381" t="s">
        <v>11</v>
      </c>
      <c r="I5" s="338" t="str">
        <f>VLOOKUP(C5,'Guide (Bursa)'!$C$1:$K$214,8,FALSE)</f>
        <v>FRM</v>
      </c>
      <c r="J5" s="168" t="str">
        <f>VLOOKUP(C5,'Guide (Bursa)'!$C$1:$K$214,9,FALSE)</f>
        <v>Nur Asiah Tuan Yaacob (BMSC) / Kelvin Wah Kah-Jian (BMDC)/Tee Kai Hong</v>
      </c>
      <c r="K5" s="168"/>
      <c r="L5" s="382" t="s">
        <v>374</v>
      </c>
      <c r="M5" s="168"/>
      <c r="N5" s="168"/>
      <c r="O5" s="168"/>
    </row>
    <row r="6" spans="1:15" ht="36" x14ac:dyDescent="0.3">
      <c r="A6" s="378">
        <v>4.0999999999999996</v>
      </c>
      <c r="B6" s="378" t="s">
        <v>7</v>
      </c>
      <c r="C6" s="379" t="s">
        <v>375</v>
      </c>
      <c r="D6" s="380" t="s">
        <v>15</v>
      </c>
      <c r="E6" s="380" t="s">
        <v>287</v>
      </c>
      <c r="F6" s="381" t="s">
        <v>9</v>
      </c>
      <c r="G6" s="168" t="s">
        <v>10</v>
      </c>
      <c r="H6" s="381" t="s">
        <v>11</v>
      </c>
      <c r="I6" s="338" t="str">
        <f>VLOOKUP(C6,'Guide (Bursa)'!$C$1:$K$214,8,FALSE)</f>
        <v>FRM</v>
      </c>
      <c r="J6" s="168" t="str">
        <f>VLOOKUP(C6,'Guide (Bursa)'!$C$1:$K$214,9,FALSE)</f>
        <v>Nur Asiah Tuan Yaacob (BMSC) / Kelvin Wah Kah-Jian (BMDC)/Tee Kai Hong</v>
      </c>
      <c r="K6" s="168"/>
      <c r="L6" s="382" t="s">
        <v>375</v>
      </c>
      <c r="M6" s="168"/>
      <c r="N6" s="168"/>
      <c r="O6" s="168"/>
    </row>
    <row r="7" spans="1:15" ht="36" x14ac:dyDescent="0.3">
      <c r="A7" s="378">
        <v>4.0999999999999996</v>
      </c>
      <c r="B7" s="378" t="s">
        <v>7</v>
      </c>
      <c r="C7" s="379" t="s">
        <v>376</v>
      </c>
      <c r="D7" s="380" t="s">
        <v>16</v>
      </c>
      <c r="E7" s="380" t="s">
        <v>287</v>
      </c>
      <c r="F7" s="381" t="s">
        <v>9</v>
      </c>
      <c r="G7" s="168" t="s">
        <v>10</v>
      </c>
      <c r="H7" s="381" t="s">
        <v>11</v>
      </c>
      <c r="I7" s="338" t="str">
        <f>VLOOKUP(C7,'Guide (Bursa)'!$C$1:$K$214,8,FALSE)</f>
        <v>FRM</v>
      </c>
      <c r="J7" s="168" t="str">
        <f>VLOOKUP(C7,'Guide (Bursa)'!$C$1:$K$214,9,FALSE)</f>
        <v>Nur Asiah Tuan Yaacob (BMSC) / Kelvin Wah Kah-Jian (BMDC)/Tee Kai Hong</v>
      </c>
      <c r="K7" s="168"/>
      <c r="L7" s="382" t="s">
        <v>376</v>
      </c>
      <c r="M7" s="168"/>
      <c r="N7" s="168"/>
      <c r="O7" s="168"/>
    </row>
    <row r="8" spans="1:15" ht="36" x14ac:dyDescent="0.3">
      <c r="A8" s="378">
        <v>4.0999999999999996</v>
      </c>
      <c r="B8" s="378" t="s">
        <v>7</v>
      </c>
      <c r="C8" s="379" t="s">
        <v>377</v>
      </c>
      <c r="D8" s="380" t="s">
        <v>17</v>
      </c>
      <c r="E8" s="380" t="s">
        <v>287</v>
      </c>
      <c r="F8" s="381" t="s">
        <v>9</v>
      </c>
      <c r="G8" s="168" t="s">
        <v>10</v>
      </c>
      <c r="H8" s="381" t="s">
        <v>11</v>
      </c>
      <c r="I8" s="338" t="str">
        <f>VLOOKUP(C8,'Guide (Bursa)'!$C$1:$K$214,8,FALSE)</f>
        <v>FRM</v>
      </c>
      <c r="J8" s="168" t="str">
        <f>VLOOKUP(C8,'Guide (Bursa)'!$C$1:$K$214,9,FALSE)</f>
        <v>Nur Asiah Tuan Yaacob (BMSC) / Kelvin Wah Kah-Jian (BMDC)/Tee Kai Hong</v>
      </c>
      <c r="K8" s="168"/>
      <c r="L8" s="382" t="s">
        <v>377</v>
      </c>
      <c r="M8" s="168"/>
      <c r="N8" s="168"/>
      <c r="O8" s="168"/>
    </row>
    <row r="9" spans="1:15" ht="36" x14ac:dyDescent="0.3">
      <c r="A9" s="378">
        <v>4.0999999999999996</v>
      </c>
      <c r="B9" s="378" t="s">
        <v>7</v>
      </c>
      <c r="C9" s="379" t="s">
        <v>378</v>
      </c>
      <c r="D9" s="380" t="s">
        <v>18</v>
      </c>
      <c r="E9" s="380" t="s">
        <v>287</v>
      </c>
      <c r="F9" s="381" t="s">
        <v>9</v>
      </c>
      <c r="G9" s="168" t="s">
        <v>10</v>
      </c>
      <c r="H9" s="381" t="s">
        <v>11</v>
      </c>
      <c r="I9" s="338" t="str">
        <f>VLOOKUP(C9,'Guide (Bursa)'!$C$1:$K$214,8,FALSE)</f>
        <v>FRM</v>
      </c>
      <c r="J9" s="168" t="str">
        <f>VLOOKUP(C9,'Guide (Bursa)'!$C$1:$K$214,9,FALSE)</f>
        <v>Nur Asiah Tuan Yaacob (BMSC) / Kelvin Wah Kah-Jian (BMDC)/Tee Kai Hong</v>
      </c>
      <c r="K9" s="168"/>
      <c r="L9" s="382" t="s">
        <v>378</v>
      </c>
      <c r="M9" s="168"/>
      <c r="N9" s="168"/>
      <c r="O9" s="168"/>
    </row>
    <row r="10" spans="1:15" ht="48" x14ac:dyDescent="0.3">
      <c r="A10" s="378">
        <v>4.0999999999999996</v>
      </c>
      <c r="B10" s="378" t="s">
        <v>7</v>
      </c>
      <c r="C10" s="379" t="s">
        <v>379</v>
      </c>
      <c r="D10" s="380" t="s">
        <v>19</v>
      </c>
      <c r="E10" s="380" t="s">
        <v>287</v>
      </c>
      <c r="F10" s="381" t="s">
        <v>43</v>
      </c>
      <c r="G10" s="168" t="s">
        <v>10</v>
      </c>
      <c r="H10" s="381" t="s">
        <v>11</v>
      </c>
      <c r="I10" s="338" t="str">
        <f>VLOOKUP(C10,'Guide (Bursa)'!$C$1:$K$214,8,FALSE)</f>
        <v>FRM</v>
      </c>
      <c r="J10" s="168" t="str">
        <f>VLOOKUP(C10,'Guide (Bursa)'!$C$1:$K$214,9,FALSE)</f>
        <v>Nur Asiah Tuan Yaacob (BMSC) / Kelvin Wah Kah-Jian (BMDC)/Tee Kai Hong</v>
      </c>
      <c r="K10" s="168"/>
      <c r="L10" s="382" t="s">
        <v>379</v>
      </c>
      <c r="M10" s="168"/>
      <c r="N10" s="168"/>
      <c r="O10" s="168"/>
    </row>
    <row r="11" spans="1:15" ht="36" x14ac:dyDescent="0.3">
      <c r="A11" s="378">
        <v>4.0999999999999996</v>
      </c>
      <c r="B11" s="378" t="s">
        <v>7</v>
      </c>
      <c r="C11" s="379" t="s">
        <v>380</v>
      </c>
      <c r="D11" s="380" t="s">
        <v>20</v>
      </c>
      <c r="E11" s="380" t="s">
        <v>287</v>
      </c>
      <c r="F11" s="381" t="s">
        <v>9</v>
      </c>
      <c r="G11" s="168" t="s">
        <v>10</v>
      </c>
      <c r="H11" s="381" t="s">
        <v>11</v>
      </c>
      <c r="I11" s="338" t="str">
        <f>VLOOKUP(C11,'Guide (Bursa)'!$C$1:$K$214,8,FALSE)</f>
        <v>FRM</v>
      </c>
      <c r="J11" s="168" t="str">
        <f>VLOOKUP(C11,'Guide (Bursa)'!$C$1:$K$214,9,FALSE)</f>
        <v>Nur Asiah Tuan Yaacob (BMSC) / Kelvin Wah Kah-Jian (BMDC)/Tee Kai Hong</v>
      </c>
      <c r="K11" s="168"/>
      <c r="L11" s="382" t="s">
        <v>380</v>
      </c>
      <c r="M11" s="168"/>
      <c r="N11" s="168"/>
      <c r="O11" s="168"/>
    </row>
    <row r="12" spans="1:15" ht="24" x14ac:dyDescent="0.3">
      <c r="A12" s="381">
        <v>4.2</v>
      </c>
      <c r="B12" s="378" t="s">
        <v>21</v>
      </c>
      <c r="C12" s="383" t="s">
        <v>381</v>
      </c>
      <c r="D12" s="380" t="s">
        <v>22</v>
      </c>
      <c r="E12" s="380" t="s">
        <v>287</v>
      </c>
      <c r="F12" s="381" t="s">
        <v>23</v>
      </c>
      <c r="G12" s="168" t="s">
        <v>10</v>
      </c>
      <c r="H12" s="381" t="s">
        <v>11</v>
      </c>
      <c r="I12" s="338" t="str">
        <f>VLOOKUP(C12,'Guide (Bursa)'!$C$1:$K$214,8,FALSE)</f>
        <v>FRM</v>
      </c>
      <c r="J12" s="168" t="str">
        <f>VLOOKUP(C12,'Guide (Bursa)'!$C$1:$K$214,9,FALSE)</f>
        <v>Nur Asiah Tuan Yaacob (BMSC) / Kelvin Wah Kah-Jian (BMDC)/Tee Kai Hong</v>
      </c>
      <c r="K12" s="168"/>
      <c r="L12" s="382" t="s">
        <v>381</v>
      </c>
      <c r="M12" s="168"/>
      <c r="N12" s="168"/>
      <c r="O12" s="168"/>
    </row>
    <row r="13" spans="1:15" ht="24" x14ac:dyDescent="0.3">
      <c r="A13" s="380">
        <v>4.3</v>
      </c>
      <c r="B13" s="378" t="s">
        <v>24</v>
      </c>
      <c r="C13" s="384" t="s">
        <v>492</v>
      </c>
      <c r="D13" s="380" t="s">
        <v>25</v>
      </c>
      <c r="E13" s="380" t="s">
        <v>26</v>
      </c>
      <c r="F13" s="381" t="s">
        <v>9</v>
      </c>
      <c r="G13" s="168" t="s">
        <v>635</v>
      </c>
      <c r="H13" s="381" t="s">
        <v>11</v>
      </c>
      <c r="I13" s="473" t="s">
        <v>985</v>
      </c>
      <c r="J13" s="168" t="str">
        <f>VLOOKUP(C13,'Guide (Bursa)'!$C$1:$K$214,9,FALSE)</f>
        <v>Christopher Low Ching Soon (Finance) / Gomathi Ganesan (Treasury)</v>
      </c>
      <c r="K13" s="168"/>
      <c r="L13" s="385" t="s">
        <v>492</v>
      </c>
      <c r="M13" s="168"/>
      <c r="N13" s="168"/>
      <c r="O13" s="168"/>
    </row>
    <row r="14" spans="1:15" ht="36" x14ac:dyDescent="0.3">
      <c r="A14" s="380">
        <v>4.3</v>
      </c>
      <c r="B14" s="378" t="s">
        <v>24</v>
      </c>
      <c r="C14" s="384" t="s">
        <v>493</v>
      </c>
      <c r="D14" s="380" t="s">
        <v>27</v>
      </c>
      <c r="E14" s="380" t="s">
        <v>26</v>
      </c>
      <c r="F14" s="381" t="s">
        <v>9</v>
      </c>
      <c r="G14" s="168" t="s">
        <v>635</v>
      </c>
      <c r="H14" s="381" t="s">
        <v>11</v>
      </c>
      <c r="I14" s="473" t="s">
        <v>985</v>
      </c>
      <c r="J14" s="168" t="str">
        <f>VLOOKUP(C14,'Guide (Bursa)'!$C$1:$K$214,9,FALSE)</f>
        <v>Christopher Low Ching Soon (Finance) / Gomathi Ganesan (Treasury)</v>
      </c>
      <c r="K14" s="168"/>
      <c r="L14" s="385" t="s">
        <v>493</v>
      </c>
      <c r="M14" s="168"/>
      <c r="N14" s="168"/>
      <c r="O14" s="168"/>
    </row>
    <row r="15" spans="1:15" ht="36" x14ac:dyDescent="0.3">
      <c r="A15" s="380">
        <v>4.3</v>
      </c>
      <c r="B15" s="378" t="s">
        <v>24</v>
      </c>
      <c r="C15" s="384" t="s">
        <v>494</v>
      </c>
      <c r="D15" s="380" t="s">
        <v>28</v>
      </c>
      <c r="E15" s="380" t="s">
        <v>26</v>
      </c>
      <c r="F15" s="381" t="s">
        <v>9</v>
      </c>
      <c r="G15" s="168" t="s">
        <v>635</v>
      </c>
      <c r="H15" s="381" t="s">
        <v>11</v>
      </c>
      <c r="I15" s="473" t="s">
        <v>985</v>
      </c>
      <c r="J15" s="168" t="str">
        <f>VLOOKUP(C15,'Guide (Bursa)'!$C$1:$K$214,9,FALSE)</f>
        <v>Christopher Low Ching Soon (Finance) / Gomathi Ganesan (Treasury)</v>
      </c>
      <c r="K15" s="168"/>
      <c r="L15" s="385" t="s">
        <v>494</v>
      </c>
      <c r="M15" s="168"/>
      <c r="N15" s="168"/>
      <c r="O15" s="168"/>
    </row>
    <row r="16" spans="1:15" ht="24" x14ac:dyDescent="0.3">
      <c r="A16" s="380">
        <v>4.3</v>
      </c>
      <c r="B16" s="378" t="s">
        <v>24</v>
      </c>
      <c r="C16" s="384" t="s">
        <v>495</v>
      </c>
      <c r="D16" s="380" t="s">
        <v>29</v>
      </c>
      <c r="E16" s="380" t="s">
        <v>26</v>
      </c>
      <c r="F16" s="381" t="s">
        <v>9</v>
      </c>
      <c r="G16" s="168" t="s">
        <v>635</v>
      </c>
      <c r="H16" s="381" t="s">
        <v>11</v>
      </c>
      <c r="I16" s="473" t="s">
        <v>985</v>
      </c>
      <c r="J16" s="168" t="str">
        <f>VLOOKUP(C16,'Guide (Bursa)'!$C$1:$K$214,9,FALSE)</f>
        <v>Christopher Low Ching Soon (Finance) / Gomathi Ganesan (Treasury)</v>
      </c>
      <c r="K16" s="168"/>
      <c r="L16" s="385" t="s">
        <v>495</v>
      </c>
      <c r="M16" s="168"/>
      <c r="N16" s="168"/>
      <c r="O16" s="168"/>
    </row>
    <row r="17" spans="1:15" ht="24" x14ac:dyDescent="0.3">
      <c r="A17" s="380">
        <v>4.3</v>
      </c>
      <c r="B17" s="378" t="s">
        <v>24</v>
      </c>
      <c r="C17" s="384" t="s">
        <v>496</v>
      </c>
      <c r="D17" s="380" t="s">
        <v>30</v>
      </c>
      <c r="E17" s="380" t="s">
        <v>26</v>
      </c>
      <c r="F17" s="381" t="s">
        <v>9</v>
      </c>
      <c r="G17" s="168" t="s">
        <v>635</v>
      </c>
      <c r="H17" s="381" t="s">
        <v>11</v>
      </c>
      <c r="I17" s="473" t="s">
        <v>985</v>
      </c>
      <c r="J17" s="168" t="str">
        <f>VLOOKUP(C17,'Guide (Bursa)'!$C$1:$K$214,9,FALSE)</f>
        <v>Christopher Low Ching Soon (Finance) / Gomathi Ganesan (Treasury)</v>
      </c>
      <c r="K17" s="168"/>
      <c r="L17" s="385" t="s">
        <v>496</v>
      </c>
      <c r="M17" s="168"/>
      <c r="N17" s="168"/>
      <c r="O17" s="168"/>
    </row>
    <row r="18" spans="1:15" ht="36" x14ac:dyDescent="0.3">
      <c r="A18" s="380">
        <v>4.3</v>
      </c>
      <c r="B18" s="378" t="s">
        <v>24</v>
      </c>
      <c r="C18" s="384" t="s">
        <v>497</v>
      </c>
      <c r="D18" s="380" t="s">
        <v>31</v>
      </c>
      <c r="E18" s="380" t="s">
        <v>26</v>
      </c>
      <c r="F18" s="381" t="s">
        <v>9</v>
      </c>
      <c r="G18" s="168" t="s">
        <v>635</v>
      </c>
      <c r="H18" s="381" t="s">
        <v>11</v>
      </c>
      <c r="I18" s="473" t="s">
        <v>985</v>
      </c>
      <c r="J18" s="168" t="str">
        <f>VLOOKUP(C18,'Guide (Bursa)'!$C$1:$K$214,9,FALSE)</f>
        <v>Christopher Low Ching Soon (Finance) / Gomathi Ganesan (Treasury)</v>
      </c>
      <c r="K18" s="168"/>
      <c r="L18" s="385" t="s">
        <v>497</v>
      </c>
      <c r="M18" s="168"/>
      <c r="N18" s="168"/>
      <c r="O18" s="168"/>
    </row>
    <row r="19" spans="1:15" ht="36" x14ac:dyDescent="0.3">
      <c r="A19" s="380">
        <v>4.3</v>
      </c>
      <c r="B19" s="378" t="s">
        <v>24</v>
      </c>
      <c r="C19" s="384" t="s">
        <v>498</v>
      </c>
      <c r="D19" s="380" t="s">
        <v>32</v>
      </c>
      <c r="E19" s="380" t="s">
        <v>26</v>
      </c>
      <c r="F19" s="381" t="s">
        <v>9</v>
      </c>
      <c r="G19" s="168" t="s">
        <v>635</v>
      </c>
      <c r="H19" s="381" t="s">
        <v>11</v>
      </c>
      <c r="I19" s="473" t="s">
        <v>985</v>
      </c>
      <c r="J19" s="168" t="str">
        <f>VLOOKUP(C19,'Guide (Bursa)'!$C$1:$K$214,9,FALSE)</f>
        <v>Christopher Low Ching Soon (Finance) / Gomathi Ganesan (Treasury)</v>
      </c>
      <c r="K19" s="168"/>
      <c r="L19" s="385" t="s">
        <v>498</v>
      </c>
      <c r="M19" s="168"/>
      <c r="N19" s="168"/>
      <c r="O19" s="168"/>
    </row>
    <row r="20" spans="1:15" ht="36" x14ac:dyDescent="0.3">
      <c r="A20" s="380">
        <v>4.3</v>
      </c>
      <c r="B20" s="378" t="s">
        <v>24</v>
      </c>
      <c r="C20" s="384" t="s">
        <v>499</v>
      </c>
      <c r="D20" s="380" t="s">
        <v>33</v>
      </c>
      <c r="E20" s="380" t="s">
        <v>26</v>
      </c>
      <c r="F20" s="381" t="s">
        <v>9</v>
      </c>
      <c r="G20" s="168" t="s">
        <v>635</v>
      </c>
      <c r="H20" s="381" t="s">
        <v>11</v>
      </c>
      <c r="I20" s="473" t="s">
        <v>985</v>
      </c>
      <c r="J20" s="168" t="str">
        <f>VLOOKUP(C20,'Guide (Bursa)'!$C$1:$K$214,9,FALSE)</f>
        <v>Christopher Low Ching Soon (Finance) / Gomathi Ganesan (Treasury)</v>
      </c>
      <c r="K20" s="168"/>
      <c r="L20" s="385" t="s">
        <v>499</v>
      </c>
      <c r="M20" s="168"/>
      <c r="N20" s="168"/>
      <c r="O20" s="168"/>
    </row>
    <row r="21" spans="1:15" ht="36" x14ac:dyDescent="0.3">
      <c r="A21" s="380">
        <v>4.3</v>
      </c>
      <c r="B21" s="378" t="s">
        <v>24</v>
      </c>
      <c r="C21" s="384" t="s">
        <v>500</v>
      </c>
      <c r="D21" s="380" t="s">
        <v>34</v>
      </c>
      <c r="E21" s="380" t="s">
        <v>26</v>
      </c>
      <c r="F21" s="381" t="s">
        <v>9</v>
      </c>
      <c r="G21" s="168" t="s">
        <v>635</v>
      </c>
      <c r="H21" s="381" t="s">
        <v>11</v>
      </c>
      <c r="I21" s="473" t="s">
        <v>985</v>
      </c>
      <c r="J21" s="168" t="str">
        <f>VLOOKUP(C21,'Guide (Bursa)'!$C$1:$K$214,9,FALSE)</f>
        <v>Christopher Low Ching Soon (Finance) / Gomathi Ganesan (Treasury)</v>
      </c>
      <c r="K21" s="168"/>
      <c r="L21" s="385" t="s">
        <v>500</v>
      </c>
      <c r="M21" s="168"/>
      <c r="N21" s="168"/>
      <c r="O21" s="168"/>
    </row>
    <row r="22" spans="1:15" ht="24" x14ac:dyDescent="0.3">
      <c r="A22" s="380">
        <v>4.3</v>
      </c>
      <c r="B22" s="378" t="s">
        <v>24</v>
      </c>
      <c r="C22" s="384" t="s">
        <v>501</v>
      </c>
      <c r="D22" s="380" t="s">
        <v>35</v>
      </c>
      <c r="E22" s="380" t="s">
        <v>26</v>
      </c>
      <c r="F22" s="381" t="s">
        <v>9</v>
      </c>
      <c r="G22" s="168" t="s">
        <v>635</v>
      </c>
      <c r="H22" s="381" t="s">
        <v>11</v>
      </c>
      <c r="I22" s="473" t="s">
        <v>985</v>
      </c>
      <c r="J22" s="168" t="str">
        <f>VLOOKUP(C22,'Guide (Bursa)'!$C$1:$K$214,9,FALSE)</f>
        <v>Christopher Low Ching Soon (Finance) / Gomathi Ganesan (Treasury)</v>
      </c>
      <c r="K22" s="168"/>
      <c r="L22" s="385" t="s">
        <v>501</v>
      </c>
      <c r="M22" s="168"/>
      <c r="N22" s="168"/>
      <c r="O22" s="168"/>
    </row>
    <row r="23" spans="1:15" ht="36" x14ac:dyDescent="0.3">
      <c r="A23" s="380">
        <v>4.3</v>
      </c>
      <c r="B23" s="378" t="s">
        <v>24</v>
      </c>
      <c r="C23" s="384" t="s">
        <v>502</v>
      </c>
      <c r="D23" s="380" t="s">
        <v>36</v>
      </c>
      <c r="E23" s="380" t="s">
        <v>26</v>
      </c>
      <c r="F23" s="381" t="s">
        <v>9</v>
      </c>
      <c r="G23" s="168" t="s">
        <v>635</v>
      </c>
      <c r="H23" s="381" t="s">
        <v>11</v>
      </c>
      <c r="I23" s="473" t="s">
        <v>985</v>
      </c>
      <c r="J23" s="168" t="str">
        <f>VLOOKUP(C23,'Guide (Bursa)'!$C$1:$K$214,9,FALSE)</f>
        <v>Christopher Low Ching Soon (Finance) / Gomathi Ganesan (Treasury)</v>
      </c>
      <c r="K23" s="168"/>
      <c r="L23" s="385" t="s">
        <v>502</v>
      </c>
      <c r="M23" s="168"/>
      <c r="N23" s="168"/>
      <c r="O23" s="168"/>
    </row>
    <row r="24" spans="1:15" ht="24" x14ac:dyDescent="0.3">
      <c r="A24" s="380">
        <v>4.3</v>
      </c>
      <c r="B24" s="378" t="s">
        <v>24</v>
      </c>
      <c r="C24" s="384" t="s">
        <v>503</v>
      </c>
      <c r="D24" s="380" t="s">
        <v>37</v>
      </c>
      <c r="E24" s="380" t="s">
        <v>26</v>
      </c>
      <c r="F24" s="381" t="s">
        <v>9</v>
      </c>
      <c r="G24" s="168" t="s">
        <v>635</v>
      </c>
      <c r="H24" s="381" t="s">
        <v>11</v>
      </c>
      <c r="I24" s="473" t="s">
        <v>985</v>
      </c>
      <c r="J24" s="168" t="str">
        <f>VLOOKUP(C24,'Guide (Bursa)'!$C$1:$K$214,9,FALSE)</f>
        <v>Christopher Low Ching Soon (Finance) / Gomathi Ganesan (Treasury)</v>
      </c>
      <c r="K24" s="168"/>
      <c r="L24" s="385" t="s">
        <v>503</v>
      </c>
      <c r="M24" s="168"/>
      <c r="N24" s="168"/>
      <c r="O24" s="168"/>
    </row>
    <row r="25" spans="1:15" ht="24" x14ac:dyDescent="0.3">
      <c r="A25" s="380">
        <v>4.3</v>
      </c>
      <c r="B25" s="378" t="s">
        <v>24</v>
      </c>
      <c r="C25" s="384" t="s">
        <v>504</v>
      </c>
      <c r="D25" s="380" t="s">
        <v>703</v>
      </c>
      <c r="E25" s="380" t="s">
        <v>26</v>
      </c>
      <c r="F25" s="381" t="s">
        <v>9</v>
      </c>
      <c r="G25" s="168" t="s">
        <v>635</v>
      </c>
      <c r="H25" s="381" t="s">
        <v>11</v>
      </c>
      <c r="I25" s="473" t="s">
        <v>985</v>
      </c>
      <c r="J25" s="168" t="str">
        <f>VLOOKUP(C25,'Guide (Bursa)'!$C$1:$K$214,9,FALSE)</f>
        <v>Christopher Low Ching Soon (Finance) / Gomathi Ganesan (Treasury)</v>
      </c>
      <c r="K25" s="168"/>
      <c r="L25" s="385" t="s">
        <v>504</v>
      </c>
      <c r="M25" s="168"/>
      <c r="N25" s="168"/>
      <c r="O25" s="168"/>
    </row>
    <row r="26" spans="1:15" ht="36" x14ac:dyDescent="0.3">
      <c r="A26" s="380">
        <v>4.3</v>
      </c>
      <c r="B26" s="378" t="s">
        <v>24</v>
      </c>
      <c r="C26" s="384" t="s">
        <v>505</v>
      </c>
      <c r="D26" s="380" t="s">
        <v>38</v>
      </c>
      <c r="E26" s="380" t="s">
        <v>26</v>
      </c>
      <c r="F26" s="381" t="s">
        <v>9</v>
      </c>
      <c r="G26" s="168" t="s">
        <v>635</v>
      </c>
      <c r="H26" s="381" t="s">
        <v>11</v>
      </c>
      <c r="I26" s="473" t="s">
        <v>985</v>
      </c>
      <c r="J26" s="168" t="str">
        <f>VLOOKUP(C26,'Guide (Bursa)'!$C$1:$K$214,9,FALSE)</f>
        <v>Christopher Low Ching Soon (Finance) / Gomathi Ganesan (Treasury)</v>
      </c>
      <c r="K26" s="168"/>
      <c r="L26" s="385" t="s">
        <v>505</v>
      </c>
      <c r="M26" s="168"/>
      <c r="N26" s="168"/>
      <c r="O26" s="168"/>
    </row>
    <row r="27" spans="1:15" ht="24" x14ac:dyDescent="0.3">
      <c r="A27" s="380">
        <v>4.3</v>
      </c>
      <c r="B27" s="378" t="s">
        <v>39</v>
      </c>
      <c r="C27" s="384" t="s">
        <v>506</v>
      </c>
      <c r="D27" s="380" t="s">
        <v>40</v>
      </c>
      <c r="E27" s="380" t="s">
        <v>26</v>
      </c>
      <c r="F27" s="381" t="s">
        <v>9</v>
      </c>
      <c r="G27" s="168" t="s">
        <v>635</v>
      </c>
      <c r="H27" s="381" t="s">
        <v>11</v>
      </c>
      <c r="I27" s="473" t="s">
        <v>985</v>
      </c>
      <c r="J27" s="168" t="str">
        <f>VLOOKUP(C27,'Guide (Bursa)'!$C$1:$K$214,9,FALSE)</f>
        <v>Christopher Low Ching Soon (Finance) / Gomathi Ganesan (Treasury)</v>
      </c>
      <c r="K27" s="168"/>
      <c r="L27" s="385" t="s">
        <v>506</v>
      </c>
      <c r="M27" s="168"/>
      <c r="N27" s="168"/>
      <c r="O27" s="168"/>
    </row>
    <row r="28" spans="1:15" ht="24" x14ac:dyDescent="0.3">
      <c r="A28" s="380">
        <v>4.4000000000000004</v>
      </c>
      <c r="B28" s="378" t="s">
        <v>41</v>
      </c>
      <c r="C28" s="384" t="s">
        <v>382</v>
      </c>
      <c r="D28" s="380" t="s">
        <v>42</v>
      </c>
      <c r="E28" s="380" t="s">
        <v>287</v>
      </c>
      <c r="F28" s="381" t="s">
        <v>43</v>
      </c>
      <c r="G28" s="168" t="s">
        <v>10</v>
      </c>
      <c r="H28" s="381" t="s">
        <v>11</v>
      </c>
      <c r="I28" s="338" t="str">
        <f>VLOOKUP(C28,'Guide (Bursa)'!$C$1:$K$214,8,FALSE)</f>
        <v>FRM</v>
      </c>
      <c r="J28" s="168" t="str">
        <f>VLOOKUP(C28,'Guide (Bursa)'!$C$1:$K$214,9,FALSE)</f>
        <v>Nur Asiah Tuan Yaacob (BMSC) / Kelvin Wah Kah-Jian (BMDC)/Tee Kai Hong</v>
      </c>
      <c r="K28" s="168"/>
      <c r="L28" s="382" t="s">
        <v>382</v>
      </c>
      <c r="M28" s="168"/>
      <c r="N28" s="168"/>
      <c r="O28" s="168"/>
    </row>
    <row r="29" spans="1:15" ht="36" x14ac:dyDescent="0.3">
      <c r="A29" s="380">
        <v>4.4000000000000004</v>
      </c>
      <c r="B29" s="378" t="s">
        <v>41</v>
      </c>
      <c r="C29" s="384" t="s">
        <v>383</v>
      </c>
      <c r="D29" s="380" t="s">
        <v>44</v>
      </c>
      <c r="E29" s="380" t="s">
        <v>287</v>
      </c>
      <c r="F29" s="381" t="s">
        <v>43</v>
      </c>
      <c r="G29" s="168" t="s">
        <v>10</v>
      </c>
      <c r="H29" s="381" t="s">
        <v>11</v>
      </c>
      <c r="I29" s="338" t="str">
        <f>VLOOKUP(C29,'Guide (Bursa)'!$C$1:$K$214,8,FALSE)</f>
        <v>FRM</v>
      </c>
      <c r="J29" s="168" t="str">
        <f>VLOOKUP(C29,'Guide (Bursa)'!$C$1:$K$214,9,FALSE)</f>
        <v>Nur Asiah Tuan Yaacob (BMSC) / Kelvin Wah Kah-Jian (BMDC)/Tee Kai Hong</v>
      </c>
      <c r="K29" s="168"/>
      <c r="L29" s="382" t="s">
        <v>383</v>
      </c>
      <c r="M29" s="168"/>
      <c r="N29" s="168"/>
      <c r="O29" s="168"/>
    </row>
    <row r="30" spans="1:15" ht="48" x14ac:dyDescent="0.3">
      <c r="A30" s="380">
        <v>4.4000000000000004</v>
      </c>
      <c r="B30" s="378" t="s">
        <v>41</v>
      </c>
      <c r="C30" s="386" t="s">
        <v>723</v>
      </c>
      <c r="D30" s="380" t="s">
        <v>46</v>
      </c>
      <c r="E30" s="380" t="s">
        <v>47</v>
      </c>
      <c r="F30" s="381" t="s">
        <v>23</v>
      </c>
      <c r="G30" s="168" t="s">
        <v>636</v>
      </c>
      <c r="H30" s="381" t="s">
        <v>48</v>
      </c>
      <c r="I30" s="338" t="str">
        <f>VLOOKUP("4.4.3 (a)",'Guide (Bursa)'!$C$1:$K$214,8,FALSE)</f>
        <v>FRM</v>
      </c>
      <c r="J30" s="168" t="s">
        <v>901</v>
      </c>
      <c r="K30" s="381" t="s">
        <v>1005</v>
      </c>
      <c r="L30" s="382" t="s">
        <v>723</v>
      </c>
      <c r="M30" s="382" t="s">
        <v>726</v>
      </c>
      <c r="N30" s="168"/>
      <c r="O30" s="168"/>
    </row>
    <row r="31" spans="1:15" x14ac:dyDescent="0.3">
      <c r="A31" s="380"/>
      <c r="B31" s="378"/>
      <c r="C31" s="386" t="s">
        <v>726</v>
      </c>
      <c r="D31" s="380"/>
      <c r="E31" s="380"/>
      <c r="F31" s="381"/>
      <c r="G31" s="168"/>
      <c r="H31" s="381"/>
      <c r="I31" s="338" t="str">
        <f>VLOOKUP("4.4.3 (a)",'Guide (Bursa)'!$C$1:$K$214,8,FALSE)</f>
        <v>FRM</v>
      </c>
      <c r="J31" s="168"/>
      <c r="K31" s="381"/>
      <c r="L31" s="382" t="s">
        <v>726</v>
      </c>
      <c r="M31" s="415"/>
      <c r="N31" s="168"/>
      <c r="O31" s="168"/>
    </row>
    <row r="32" spans="1:15" ht="24" x14ac:dyDescent="0.3">
      <c r="A32" s="380">
        <v>4.4000000000000004</v>
      </c>
      <c r="B32" s="378" t="s">
        <v>41</v>
      </c>
      <c r="C32" s="384" t="s">
        <v>384</v>
      </c>
      <c r="D32" s="380" t="s">
        <v>49</v>
      </c>
      <c r="E32" s="380" t="s">
        <v>287</v>
      </c>
      <c r="F32" s="381" t="s">
        <v>45</v>
      </c>
      <c r="G32" s="168" t="s">
        <v>10</v>
      </c>
      <c r="H32" s="381" t="s">
        <v>11</v>
      </c>
      <c r="I32" s="338" t="str">
        <f>VLOOKUP(C32,'Guide (Bursa)'!$C$1:$K$214,8,FALSE)</f>
        <v>FRM</v>
      </c>
      <c r="J32" s="168" t="str">
        <f>VLOOKUP(C32,'Guide (Bursa)'!$C$1:$K$214,9,FALSE)</f>
        <v>Nur Asiah Tuan Yaacob (BMSC) / Kelvin Wah Kah-Jian (BMDC)/Tee Kai Hong</v>
      </c>
      <c r="K32" s="168"/>
      <c r="L32" s="382" t="s">
        <v>384</v>
      </c>
      <c r="M32" s="168"/>
      <c r="N32" s="168"/>
      <c r="O32" s="168"/>
    </row>
    <row r="33" spans="1:15" ht="24" x14ac:dyDescent="0.3">
      <c r="A33" s="380">
        <v>4.4000000000000004</v>
      </c>
      <c r="B33" s="378" t="s">
        <v>41</v>
      </c>
      <c r="C33" s="384" t="s">
        <v>511</v>
      </c>
      <c r="D33" s="380" t="s">
        <v>50</v>
      </c>
      <c r="E33" s="380" t="s">
        <v>51</v>
      </c>
      <c r="F33" s="381" t="s">
        <v>9</v>
      </c>
      <c r="G33" s="168" t="s">
        <v>637</v>
      </c>
      <c r="H33" s="381" t="s">
        <v>11</v>
      </c>
      <c r="I33" s="338" t="str">
        <f>VLOOKUP(C33,'Guide (Bursa)'!$C$1:$K$214,8,FALSE)</f>
        <v>FRM</v>
      </c>
      <c r="J33" s="168" t="str">
        <f>VLOOKUP(C33,'Guide (Bursa)'!$C$1:$K$214,9,FALSE)</f>
        <v>Nur Asiah Tuan Yaacob (BMSC) / Kelvin Wah Kah-Jian (BMDC)/Tee Kai Hong</v>
      </c>
      <c r="K33" s="168"/>
      <c r="L33" s="382" t="s">
        <v>511</v>
      </c>
      <c r="M33" s="168"/>
      <c r="N33" s="168"/>
      <c r="O33" s="168"/>
    </row>
    <row r="34" spans="1:15" ht="48" x14ac:dyDescent="0.3">
      <c r="A34" s="380">
        <v>4.4000000000000004</v>
      </c>
      <c r="B34" s="378" t="s">
        <v>41</v>
      </c>
      <c r="C34" s="386" t="s">
        <v>728</v>
      </c>
      <c r="D34" s="380" t="s">
        <v>52</v>
      </c>
      <c r="E34" s="380" t="s">
        <v>47</v>
      </c>
      <c r="F34" s="381" t="s">
        <v>9</v>
      </c>
      <c r="G34" s="168" t="s">
        <v>636</v>
      </c>
      <c r="H34" s="381" t="s">
        <v>11</v>
      </c>
      <c r="I34" s="338" t="str">
        <f>VLOOKUP("4.4.6 (a)",'Guide (Bursa)'!$C$1:$K$214,8,FALSE)</f>
        <v>FRM</v>
      </c>
      <c r="J34" s="168" t="s">
        <v>901</v>
      </c>
      <c r="K34" s="381" t="s">
        <v>1005</v>
      </c>
      <c r="L34" s="382" t="s">
        <v>728</v>
      </c>
      <c r="M34" s="382" t="s">
        <v>731</v>
      </c>
      <c r="N34" s="168"/>
      <c r="O34" s="168"/>
    </row>
    <row r="35" spans="1:15" x14ac:dyDescent="0.3">
      <c r="A35" s="380"/>
      <c r="B35" s="378"/>
      <c r="C35" s="386" t="s">
        <v>731</v>
      </c>
      <c r="D35" s="380"/>
      <c r="E35" s="380"/>
      <c r="F35" s="381"/>
      <c r="G35" s="168"/>
      <c r="H35" s="381"/>
      <c r="I35" s="338" t="str">
        <f>VLOOKUP("4.4.6 (a)",'Guide (Bursa)'!$C$1:$K$214,8,FALSE)</f>
        <v>FRM</v>
      </c>
      <c r="J35" s="168"/>
      <c r="K35" s="381"/>
      <c r="L35" s="382" t="s">
        <v>731</v>
      </c>
      <c r="M35" s="415"/>
      <c r="N35" s="168"/>
      <c r="O35" s="168"/>
    </row>
    <row r="36" spans="1:15" ht="48" x14ac:dyDescent="0.3">
      <c r="A36" s="380">
        <v>4.4000000000000004</v>
      </c>
      <c r="B36" s="378" t="s">
        <v>41</v>
      </c>
      <c r="C36" s="386" t="s">
        <v>732</v>
      </c>
      <c r="D36" s="380" t="s">
        <v>53</v>
      </c>
      <c r="E36" s="380" t="s">
        <v>47</v>
      </c>
      <c r="F36" s="381" t="s">
        <v>9</v>
      </c>
      <c r="G36" s="168" t="s">
        <v>636</v>
      </c>
      <c r="H36" s="381" t="s">
        <v>11</v>
      </c>
      <c r="I36" s="338" t="str">
        <f>VLOOKUP("4.4.7 (a)",'Guide (Bursa)'!$C$1:$K$214,8,FALSE)</f>
        <v>FRM</v>
      </c>
      <c r="J36" s="168" t="s">
        <v>901</v>
      </c>
      <c r="K36" s="381" t="s">
        <v>1005</v>
      </c>
      <c r="L36" s="382" t="s">
        <v>732</v>
      </c>
      <c r="M36" s="382" t="s">
        <v>734</v>
      </c>
      <c r="N36" s="168"/>
      <c r="O36" s="168"/>
    </row>
    <row r="37" spans="1:15" x14ac:dyDescent="0.3">
      <c r="A37" s="380"/>
      <c r="B37" s="378"/>
      <c r="C37" s="386" t="s">
        <v>734</v>
      </c>
      <c r="D37" s="380"/>
      <c r="E37" s="380"/>
      <c r="F37" s="381"/>
      <c r="G37" s="168"/>
      <c r="H37" s="381"/>
      <c r="I37" s="338" t="str">
        <f>VLOOKUP("4.4.7 (a)",'Guide (Bursa)'!$C$1:$K$214,8,FALSE)</f>
        <v>FRM</v>
      </c>
      <c r="J37" s="168"/>
      <c r="K37" s="381"/>
      <c r="L37" s="382" t="s">
        <v>734</v>
      </c>
      <c r="M37" s="415"/>
      <c r="N37" s="168"/>
      <c r="O37" s="168"/>
    </row>
    <row r="38" spans="1:15" ht="24" x14ac:dyDescent="0.3">
      <c r="A38" s="380">
        <v>4.4000000000000004</v>
      </c>
      <c r="B38" s="378" t="s">
        <v>41</v>
      </c>
      <c r="C38" s="384" t="s">
        <v>385</v>
      </c>
      <c r="D38" s="380" t="s">
        <v>54</v>
      </c>
      <c r="E38" s="380" t="s">
        <v>287</v>
      </c>
      <c r="F38" s="381" t="s">
        <v>45</v>
      </c>
      <c r="G38" s="168" t="s">
        <v>10</v>
      </c>
      <c r="H38" s="381" t="s">
        <v>11</v>
      </c>
      <c r="I38" s="338" t="str">
        <f>VLOOKUP(C38,'Guide (Bursa)'!$C$1:$K$214,8,FALSE)</f>
        <v>FRM</v>
      </c>
      <c r="J38" s="168" t="str">
        <f>VLOOKUP(C38,'Guide (Bursa)'!$C$1:$K$214,9,FALSE)</f>
        <v>Nur Asiah Tuan Yaacob (BMSC) / Kelvin Wah Kah-Jian (BMDC)/Tee Kai Hong</v>
      </c>
      <c r="K38" s="168"/>
      <c r="L38" s="382" t="s">
        <v>385</v>
      </c>
      <c r="M38" s="168"/>
      <c r="N38" s="168"/>
      <c r="O38" s="168"/>
    </row>
    <row r="39" spans="1:15" ht="36" x14ac:dyDescent="0.3">
      <c r="A39" s="380">
        <v>4.4000000000000004</v>
      </c>
      <c r="B39" s="378" t="s">
        <v>41</v>
      </c>
      <c r="C39" s="384" t="s">
        <v>512</v>
      </c>
      <c r="D39" s="380" t="s">
        <v>55</v>
      </c>
      <c r="E39" s="380" t="s">
        <v>56</v>
      </c>
      <c r="F39" s="381" t="s">
        <v>9</v>
      </c>
      <c r="G39" s="168" t="s">
        <v>637</v>
      </c>
      <c r="H39" s="381" t="s">
        <v>11</v>
      </c>
      <c r="I39" s="338" t="str">
        <f>VLOOKUP(C39,'Guide (Bursa)'!$C$1:$K$214,8,FALSE)</f>
        <v>FRM</v>
      </c>
      <c r="J39" s="168" t="str">
        <f>VLOOKUP(C39,'Guide (Bursa)'!$C$1:$K$214,9,FALSE)</f>
        <v>Nur Asiah Tuan Yaacob (BMSC) / Kelvin Wah Kah-Jian (BMDC)/Tee Kai Hong</v>
      </c>
      <c r="K39" s="168"/>
      <c r="L39" s="382" t="s">
        <v>512</v>
      </c>
      <c r="M39" s="168"/>
      <c r="N39" s="168"/>
      <c r="O39" s="168"/>
    </row>
    <row r="40" spans="1:15" ht="48" x14ac:dyDescent="0.3">
      <c r="A40" s="380">
        <v>4.4000000000000004</v>
      </c>
      <c r="B40" s="378" t="s">
        <v>41</v>
      </c>
      <c r="C40" s="386" t="s">
        <v>737</v>
      </c>
      <c r="D40" s="380" t="s">
        <v>57</v>
      </c>
      <c r="E40" s="380" t="s">
        <v>47</v>
      </c>
      <c r="F40" s="381" t="s">
        <v>9</v>
      </c>
      <c r="G40" s="168" t="s">
        <v>636</v>
      </c>
      <c r="H40" s="381" t="s">
        <v>11</v>
      </c>
      <c r="I40" s="338" t="str">
        <f>VLOOKUP("4.4.10 (a)",'Guide (Bursa)'!$C$1:$K$214,8,FALSE)</f>
        <v>FRM</v>
      </c>
      <c r="J40" s="168" t="s">
        <v>901</v>
      </c>
      <c r="K40" s="381" t="s">
        <v>1006</v>
      </c>
      <c r="L40" s="382" t="s">
        <v>737</v>
      </c>
      <c r="M40" s="382" t="s">
        <v>739</v>
      </c>
      <c r="N40" s="168"/>
      <c r="O40" s="168"/>
    </row>
    <row r="41" spans="1:15" x14ac:dyDescent="0.3">
      <c r="A41" s="380"/>
      <c r="B41" s="378"/>
      <c r="C41" s="386" t="s">
        <v>739</v>
      </c>
      <c r="D41" s="380"/>
      <c r="E41" s="380"/>
      <c r="F41" s="381"/>
      <c r="G41" s="168"/>
      <c r="H41" s="381"/>
      <c r="I41" s="338" t="str">
        <f>VLOOKUP("4.4.10 (a)",'Guide (Bursa)'!$C$1:$K$214,8,FALSE)</f>
        <v>FRM</v>
      </c>
      <c r="J41" s="168"/>
      <c r="K41" s="381"/>
      <c r="L41" s="382" t="s">
        <v>739</v>
      </c>
      <c r="M41" s="415"/>
      <c r="N41" s="168"/>
      <c r="O41" s="168"/>
    </row>
    <row r="42" spans="1:15" x14ac:dyDescent="0.3">
      <c r="A42" s="381">
        <v>5.0999999999999996</v>
      </c>
      <c r="B42" s="378" t="s">
        <v>58</v>
      </c>
      <c r="C42" s="383" t="s">
        <v>386</v>
      </c>
      <c r="D42" s="378" t="s">
        <v>59</v>
      </c>
      <c r="E42" s="380" t="s">
        <v>287</v>
      </c>
      <c r="F42" s="381" t="s">
        <v>43</v>
      </c>
      <c r="G42" s="168" t="s">
        <v>10</v>
      </c>
      <c r="H42" s="381" t="s">
        <v>60</v>
      </c>
      <c r="I42" s="338" t="str">
        <f>VLOOKUP(C42,'Guide (Bursa)'!$C$1:$K$214,8,FALSE)</f>
        <v>FRM</v>
      </c>
      <c r="J42" s="168" t="str">
        <f>VLOOKUP(C42,'Guide (Bursa)'!$C$1:$K$214,9,FALSE)</f>
        <v>Nur Asiah Tuan Yaacob (BMSC) / Kelvin Wah Kah-Jian (BMDC)/Tee Kai Hong</v>
      </c>
      <c r="K42" s="168"/>
      <c r="L42" s="382" t="s">
        <v>386</v>
      </c>
      <c r="M42" s="168"/>
      <c r="N42" s="168"/>
      <c r="O42" s="168"/>
    </row>
    <row r="43" spans="1:15" ht="24" x14ac:dyDescent="0.3">
      <c r="A43" s="381">
        <v>5.2</v>
      </c>
      <c r="B43" s="378" t="s">
        <v>61</v>
      </c>
      <c r="C43" s="383" t="s">
        <v>387</v>
      </c>
      <c r="D43" s="378" t="s">
        <v>61</v>
      </c>
      <c r="E43" s="380" t="s">
        <v>287</v>
      </c>
      <c r="F43" s="381" t="s">
        <v>43</v>
      </c>
      <c r="G43" s="168" t="s">
        <v>10</v>
      </c>
      <c r="H43" s="381" t="s">
        <v>60</v>
      </c>
      <c r="I43" s="338" t="str">
        <f>VLOOKUP(C43,'Guide (Bursa)'!$C$1:$K$214,8,FALSE)</f>
        <v>FRM</v>
      </c>
      <c r="J43" s="168" t="str">
        <f>VLOOKUP(C43,'Guide (Bursa)'!$C$1:$K$214,9,FALSE)</f>
        <v>Nur Asiah Tuan Yaacob (BMSC) / Kelvin Wah Kah-Jian (BMDC)/Tee Kai Hong</v>
      </c>
      <c r="K43" s="168"/>
      <c r="L43" s="382" t="s">
        <v>387</v>
      </c>
      <c r="M43" s="168"/>
      <c r="N43" s="168"/>
      <c r="O43" s="168"/>
    </row>
    <row r="44" spans="1:15" x14ac:dyDescent="0.3">
      <c r="A44" s="381">
        <v>5.3</v>
      </c>
      <c r="B44" s="378" t="s">
        <v>62</v>
      </c>
      <c r="C44" s="383" t="s">
        <v>388</v>
      </c>
      <c r="D44" s="380" t="s">
        <v>63</v>
      </c>
      <c r="E44" s="380" t="s">
        <v>287</v>
      </c>
      <c r="F44" s="381" t="s">
        <v>64</v>
      </c>
      <c r="G44" s="168" t="s">
        <v>10</v>
      </c>
      <c r="H44" s="381" t="s">
        <v>11</v>
      </c>
      <c r="I44" s="338" t="str">
        <f>VLOOKUP(C44,'Guide (Bursa)'!$C$1:$K$214,8,FALSE)</f>
        <v>FRM</v>
      </c>
      <c r="J44" s="168" t="str">
        <f>VLOOKUP(C44,'Guide (Bursa)'!$C$1:$K$214,9,FALSE)</f>
        <v>Nur Asiah Tuan Yaacob (BMSC) / Kelvin Wah Kah-Jian (BMDC)/Tee Kai Hong</v>
      </c>
      <c r="K44" s="168"/>
      <c r="L44" s="382" t="s">
        <v>388</v>
      </c>
      <c r="M44" s="168"/>
      <c r="N44" s="168"/>
      <c r="O44" s="168"/>
    </row>
    <row r="45" spans="1:15" x14ac:dyDescent="0.3">
      <c r="A45" s="381">
        <v>5.3</v>
      </c>
      <c r="B45" s="378" t="s">
        <v>62</v>
      </c>
      <c r="C45" s="383" t="s">
        <v>389</v>
      </c>
      <c r="D45" s="380" t="s">
        <v>65</v>
      </c>
      <c r="E45" s="380" t="s">
        <v>287</v>
      </c>
      <c r="F45" s="381" t="s">
        <v>43</v>
      </c>
      <c r="G45" s="168" t="s">
        <v>10</v>
      </c>
      <c r="H45" s="381" t="s">
        <v>11</v>
      </c>
      <c r="I45" s="338" t="str">
        <f>VLOOKUP(C45,'Guide (Bursa)'!$C$1:$K$214,8,FALSE)</f>
        <v>FRM</v>
      </c>
      <c r="J45" s="168" t="str">
        <f>VLOOKUP(C45,'Guide (Bursa)'!$C$1:$K$214,9,FALSE)</f>
        <v>Nur Asiah Tuan Yaacob (BMSC) / Kelvin Wah Kah-Jian (BMDC)/Tee Kai Hong</v>
      </c>
      <c r="K45" s="168"/>
      <c r="L45" s="382" t="s">
        <v>389</v>
      </c>
      <c r="M45" s="168"/>
      <c r="N45" s="168"/>
      <c r="O45" s="168"/>
    </row>
    <row r="46" spans="1:15" x14ac:dyDescent="0.3">
      <c r="A46" s="381">
        <v>5.3</v>
      </c>
      <c r="B46" s="378" t="s">
        <v>62</v>
      </c>
      <c r="C46" s="383" t="s">
        <v>390</v>
      </c>
      <c r="D46" s="380" t="s">
        <v>688</v>
      </c>
      <c r="E46" s="380" t="s">
        <v>287</v>
      </c>
      <c r="F46" s="381" t="s">
        <v>45</v>
      </c>
      <c r="G46" s="168" t="s">
        <v>10</v>
      </c>
      <c r="H46" s="381" t="s">
        <v>11</v>
      </c>
      <c r="I46" s="338" t="str">
        <f>VLOOKUP(C46,'Guide (Bursa)'!$C$1:$K$214,8,FALSE)</f>
        <v>FRM</v>
      </c>
      <c r="J46" s="168" t="str">
        <f>VLOOKUP(C46,'Guide (Bursa)'!$C$1:$K$214,9,FALSE)</f>
        <v>Nur Asiah Tuan Yaacob (BMSC) / Kelvin Wah Kah-Jian (BMDC)/Tee Kai Hong</v>
      </c>
      <c r="K46" s="168"/>
      <c r="L46" s="382" t="s">
        <v>390</v>
      </c>
      <c r="M46" s="168"/>
      <c r="N46" s="168"/>
      <c r="O46" s="168"/>
    </row>
    <row r="47" spans="1:15" ht="24" x14ac:dyDescent="0.3">
      <c r="A47" s="381">
        <v>5.3</v>
      </c>
      <c r="B47" s="378" t="s">
        <v>62</v>
      </c>
      <c r="C47" s="383" t="s">
        <v>391</v>
      </c>
      <c r="D47" s="380" t="s">
        <v>67</v>
      </c>
      <c r="E47" s="380" t="s">
        <v>287</v>
      </c>
      <c r="F47" s="381" t="s">
        <v>45</v>
      </c>
      <c r="G47" s="168" t="s">
        <v>10</v>
      </c>
      <c r="H47" s="381" t="s">
        <v>68</v>
      </c>
      <c r="I47" s="338" t="str">
        <f>VLOOKUP(C47,'Guide (Bursa)'!$C$1:$K$214,8,FALSE)</f>
        <v>FRM</v>
      </c>
      <c r="J47" s="168" t="str">
        <f>VLOOKUP(C47,'Guide (Bursa)'!$C$1:$K$214,9,FALSE)</f>
        <v>Nur Asiah Tuan Yaacob (BMSC) / Kelvin Wah Kah-Jian (BMDC)/Tee Kai Hong</v>
      </c>
      <c r="K47" s="168"/>
      <c r="L47" s="382" t="s">
        <v>391</v>
      </c>
      <c r="M47" s="168"/>
      <c r="N47" s="168"/>
      <c r="O47" s="168"/>
    </row>
    <row r="48" spans="1:15" ht="48" x14ac:dyDescent="0.3">
      <c r="A48" s="381">
        <v>6.1</v>
      </c>
      <c r="B48" s="378" t="s">
        <v>69</v>
      </c>
      <c r="C48" s="387" t="s">
        <v>822</v>
      </c>
      <c r="D48" s="381" t="s">
        <v>70</v>
      </c>
      <c r="E48" s="381" t="s">
        <v>71</v>
      </c>
      <c r="F48" s="381" t="s">
        <v>9</v>
      </c>
      <c r="G48" s="168" t="s">
        <v>638</v>
      </c>
      <c r="H48" s="381" t="s">
        <v>11</v>
      </c>
      <c r="I48" s="312" t="str">
        <f>VLOOKUP("6.1.1(a)",'Guide (Bursa)'!$C$1:$K$214,8,FALSE)</f>
        <v>CSO</v>
      </c>
      <c r="J48" s="168" t="s">
        <v>898</v>
      </c>
      <c r="K48" s="381" t="s">
        <v>1007</v>
      </c>
      <c r="L48" s="388" t="s">
        <v>822</v>
      </c>
      <c r="M48" s="388" t="s">
        <v>823</v>
      </c>
      <c r="N48" s="388" t="s">
        <v>824</v>
      </c>
      <c r="O48" s="388" t="s">
        <v>825</v>
      </c>
    </row>
    <row r="49" spans="1:15" x14ac:dyDescent="0.3">
      <c r="A49" s="381"/>
      <c r="B49" s="378"/>
      <c r="C49" s="387" t="s">
        <v>823</v>
      </c>
      <c r="D49" s="381"/>
      <c r="E49" s="381"/>
      <c r="F49" s="381"/>
      <c r="G49" s="168"/>
      <c r="H49" s="381"/>
      <c r="I49" s="312" t="str">
        <f>VLOOKUP("6.1.1(a)",'Guide (Bursa)'!$C$1:$K$214,8,FALSE)</f>
        <v>CSO</v>
      </c>
      <c r="J49" s="168"/>
      <c r="K49" s="381"/>
      <c r="L49" s="388" t="s">
        <v>823</v>
      </c>
      <c r="M49" s="415"/>
      <c r="N49" s="415"/>
      <c r="O49" s="415"/>
    </row>
    <row r="50" spans="1:15" x14ac:dyDescent="0.3">
      <c r="A50" s="381"/>
      <c r="B50" s="378"/>
      <c r="C50" s="387" t="s">
        <v>824</v>
      </c>
      <c r="D50" s="381"/>
      <c r="E50" s="381"/>
      <c r="F50" s="381"/>
      <c r="G50" s="168"/>
      <c r="H50" s="381"/>
      <c r="I50" s="312" t="str">
        <f>VLOOKUP("6.1.1(a)",'Guide (Bursa)'!$C$1:$K$214,8,FALSE)</f>
        <v>CSO</v>
      </c>
      <c r="J50" s="168"/>
      <c r="K50" s="381"/>
      <c r="L50" s="388" t="s">
        <v>824</v>
      </c>
      <c r="M50" s="415"/>
      <c r="N50" s="415"/>
      <c r="O50" s="415"/>
    </row>
    <row r="51" spans="1:15" x14ac:dyDescent="0.3">
      <c r="A51" s="381"/>
      <c r="B51" s="378"/>
      <c r="C51" s="387" t="s">
        <v>825</v>
      </c>
      <c r="D51" s="381"/>
      <c r="E51" s="381"/>
      <c r="F51" s="381"/>
      <c r="G51" s="168"/>
      <c r="H51" s="381"/>
      <c r="I51" s="312" t="str">
        <f>VLOOKUP("6.1.1(a)",'Guide (Bursa)'!$C$1:$K$214,8,FALSE)</f>
        <v>CSO</v>
      </c>
      <c r="J51" s="168"/>
      <c r="K51" s="381"/>
      <c r="L51" s="388" t="s">
        <v>825</v>
      </c>
      <c r="M51" s="415"/>
      <c r="N51" s="415"/>
      <c r="O51" s="415"/>
    </row>
    <row r="52" spans="1:15" ht="84" x14ac:dyDescent="0.3">
      <c r="A52" s="381">
        <v>6.2</v>
      </c>
      <c r="B52" s="378" t="s">
        <v>72</v>
      </c>
      <c r="C52" s="383" t="s">
        <v>514</v>
      </c>
      <c r="D52" s="381" t="s">
        <v>73</v>
      </c>
      <c r="E52" s="381" t="s">
        <v>74</v>
      </c>
      <c r="F52" s="381" t="s">
        <v>9</v>
      </c>
      <c r="G52" s="168" t="s">
        <v>639</v>
      </c>
      <c r="H52" s="381" t="s">
        <v>11</v>
      </c>
      <c r="I52" s="472" t="s">
        <v>985</v>
      </c>
      <c r="J52" s="168" t="str">
        <f>VLOOKUP(C52,'Guide (Bursa)'!$C$1:$K$214,9,FALSE)</f>
        <v>Christopher Low Ching Soon (Finance) / Gomathi Ganesan (Treasury)</v>
      </c>
      <c r="K52" s="168"/>
      <c r="L52" s="385" t="s">
        <v>514</v>
      </c>
      <c r="M52" s="168"/>
      <c r="N52" s="168"/>
      <c r="O52" s="168"/>
    </row>
    <row r="53" spans="1:15" ht="84" x14ac:dyDescent="0.3">
      <c r="A53" s="381">
        <v>6.2</v>
      </c>
      <c r="B53" s="378" t="s">
        <v>72</v>
      </c>
      <c r="C53" s="383" t="s">
        <v>515</v>
      </c>
      <c r="D53" s="381" t="s">
        <v>75</v>
      </c>
      <c r="E53" s="381" t="s">
        <v>74</v>
      </c>
      <c r="F53" s="381" t="s">
        <v>9</v>
      </c>
      <c r="G53" s="168" t="s">
        <v>639</v>
      </c>
      <c r="H53" s="381" t="s">
        <v>11</v>
      </c>
      <c r="I53" s="473" t="s">
        <v>985</v>
      </c>
      <c r="J53" s="168" t="str">
        <f>VLOOKUP(C53,'Guide (Bursa)'!$C$1:$K$214,9,FALSE)</f>
        <v>Christopher Low Ching Soon (Finance) / Gomathi Ganesan (Treasury)</v>
      </c>
      <c r="K53" s="168"/>
      <c r="L53" s="385" t="s">
        <v>515</v>
      </c>
      <c r="M53" s="168"/>
      <c r="N53" s="168"/>
      <c r="O53" s="168"/>
    </row>
    <row r="54" spans="1:15" ht="84" x14ac:dyDescent="0.3">
      <c r="A54" s="381">
        <v>6.2</v>
      </c>
      <c r="B54" s="378" t="s">
        <v>72</v>
      </c>
      <c r="C54" s="383" t="s">
        <v>516</v>
      </c>
      <c r="D54" s="381" t="s">
        <v>76</v>
      </c>
      <c r="E54" s="381" t="s">
        <v>74</v>
      </c>
      <c r="F54" s="381" t="s">
        <v>9</v>
      </c>
      <c r="G54" s="168" t="s">
        <v>639</v>
      </c>
      <c r="H54" s="381" t="s">
        <v>11</v>
      </c>
      <c r="I54" s="473" t="s">
        <v>985</v>
      </c>
      <c r="J54" s="168" t="str">
        <f>VLOOKUP(C54,'Guide (Bursa)'!$C$1:$K$214,9,FALSE)</f>
        <v>Christopher Low Ching Soon (Finance) / Gomathi Ganesan (Treasury)</v>
      </c>
      <c r="K54" s="168"/>
      <c r="L54" s="385" t="s">
        <v>516</v>
      </c>
      <c r="M54" s="168"/>
      <c r="N54" s="168"/>
      <c r="O54" s="168"/>
    </row>
    <row r="55" spans="1:15" ht="84" x14ac:dyDescent="0.3">
      <c r="A55" s="381">
        <v>6.2</v>
      </c>
      <c r="B55" s="378" t="s">
        <v>72</v>
      </c>
      <c r="C55" s="383" t="s">
        <v>517</v>
      </c>
      <c r="D55" s="381" t="s">
        <v>77</v>
      </c>
      <c r="E55" s="381" t="s">
        <v>74</v>
      </c>
      <c r="F55" s="381" t="s">
        <v>9</v>
      </c>
      <c r="G55" s="168" t="s">
        <v>639</v>
      </c>
      <c r="H55" s="381" t="s">
        <v>11</v>
      </c>
      <c r="I55" s="473" t="s">
        <v>985</v>
      </c>
      <c r="J55" s="168" t="str">
        <f>VLOOKUP(C55,'Guide (Bursa)'!$C$1:$K$214,9,FALSE)</f>
        <v>Christopher Low Ching Soon (Finance) / Gomathi Ganesan (Treasury)</v>
      </c>
      <c r="K55" s="168"/>
      <c r="L55" s="385" t="s">
        <v>517</v>
      </c>
      <c r="M55" s="168"/>
      <c r="N55" s="168"/>
      <c r="O55" s="168"/>
    </row>
    <row r="56" spans="1:15" ht="84" x14ac:dyDescent="0.3">
      <c r="A56" s="381">
        <v>6.2</v>
      </c>
      <c r="B56" s="378" t="s">
        <v>72</v>
      </c>
      <c r="C56" s="383" t="s">
        <v>518</v>
      </c>
      <c r="D56" s="381" t="s">
        <v>78</v>
      </c>
      <c r="E56" s="381" t="s">
        <v>74</v>
      </c>
      <c r="F56" s="381" t="s">
        <v>9</v>
      </c>
      <c r="G56" s="168" t="s">
        <v>639</v>
      </c>
      <c r="H56" s="381" t="s">
        <v>11</v>
      </c>
      <c r="I56" s="473" t="s">
        <v>985</v>
      </c>
      <c r="J56" s="168" t="str">
        <f>VLOOKUP(C56,'Guide (Bursa)'!$C$1:$K$214,9,FALSE)</f>
        <v>Christopher Low Ching Soon (Finance) / Gomathi Ganesan (Treasury)</v>
      </c>
      <c r="K56" s="168"/>
      <c r="L56" s="385" t="s">
        <v>518</v>
      </c>
      <c r="M56" s="168"/>
      <c r="N56" s="168"/>
      <c r="O56" s="168"/>
    </row>
    <row r="57" spans="1:15" ht="84" x14ac:dyDescent="0.3">
      <c r="A57" s="381">
        <v>6.2</v>
      </c>
      <c r="B57" s="378" t="s">
        <v>72</v>
      </c>
      <c r="C57" s="383" t="s">
        <v>519</v>
      </c>
      <c r="D57" s="381" t="s">
        <v>79</v>
      </c>
      <c r="E57" s="381" t="s">
        <v>74</v>
      </c>
      <c r="F57" s="381" t="s">
        <v>9</v>
      </c>
      <c r="G57" s="168" t="s">
        <v>639</v>
      </c>
      <c r="H57" s="381" t="s">
        <v>11</v>
      </c>
      <c r="I57" s="473" t="s">
        <v>985</v>
      </c>
      <c r="J57" s="168" t="str">
        <f>VLOOKUP(C57,'Guide (Bursa)'!$C$1:$K$214,9,FALSE)</f>
        <v>Christopher Low Ching Soon (Finance) / Gomathi Ganesan (Treasury)</v>
      </c>
      <c r="K57" s="168"/>
      <c r="L57" s="385" t="s">
        <v>519</v>
      </c>
      <c r="M57" s="168"/>
      <c r="N57" s="168"/>
      <c r="O57" s="168"/>
    </row>
    <row r="58" spans="1:15" ht="84" x14ac:dyDescent="0.3">
      <c r="A58" s="381">
        <v>6.2</v>
      </c>
      <c r="B58" s="378" t="s">
        <v>72</v>
      </c>
      <c r="C58" s="383" t="s">
        <v>520</v>
      </c>
      <c r="D58" s="381" t="s">
        <v>80</v>
      </c>
      <c r="E58" s="381" t="s">
        <v>74</v>
      </c>
      <c r="F58" s="381" t="s">
        <v>9</v>
      </c>
      <c r="G58" s="168" t="s">
        <v>639</v>
      </c>
      <c r="H58" s="381" t="s">
        <v>11</v>
      </c>
      <c r="I58" s="473" t="s">
        <v>985</v>
      </c>
      <c r="J58" s="168" t="str">
        <f>VLOOKUP(C58,'Guide (Bursa)'!$C$1:$K$214,9,FALSE)</f>
        <v>Christopher Low Ching Soon (Finance) / Gomathi Ganesan (Treasury)</v>
      </c>
      <c r="K58" s="168"/>
      <c r="L58" s="385" t="s">
        <v>520</v>
      </c>
      <c r="M58" s="168"/>
      <c r="N58" s="168"/>
      <c r="O58" s="168"/>
    </row>
    <row r="59" spans="1:15" ht="84" x14ac:dyDescent="0.3">
      <c r="A59" s="381">
        <v>6.2</v>
      </c>
      <c r="B59" s="378" t="s">
        <v>72</v>
      </c>
      <c r="C59" s="383" t="s">
        <v>521</v>
      </c>
      <c r="D59" s="381" t="s">
        <v>81</v>
      </c>
      <c r="E59" s="381" t="s">
        <v>74</v>
      </c>
      <c r="F59" s="381" t="s">
        <v>9</v>
      </c>
      <c r="G59" s="168" t="s">
        <v>639</v>
      </c>
      <c r="H59" s="381" t="s">
        <v>11</v>
      </c>
      <c r="I59" s="473" t="s">
        <v>985</v>
      </c>
      <c r="J59" s="168" t="str">
        <f>VLOOKUP(C59,'Guide (Bursa)'!$C$1:$K$214,9,FALSE)</f>
        <v>Christopher Low Ching Soon (Finance) / Gomathi Ganesan (Treasury)</v>
      </c>
      <c r="K59" s="168"/>
      <c r="L59" s="385" t="s">
        <v>521</v>
      </c>
      <c r="M59" s="168"/>
      <c r="N59" s="168"/>
      <c r="O59" s="168"/>
    </row>
    <row r="60" spans="1:15" ht="84" x14ac:dyDescent="0.3">
      <c r="A60" s="381">
        <v>6.2</v>
      </c>
      <c r="B60" s="378" t="s">
        <v>72</v>
      </c>
      <c r="C60" s="383" t="s">
        <v>522</v>
      </c>
      <c r="D60" s="381" t="s">
        <v>82</v>
      </c>
      <c r="E60" s="381" t="s">
        <v>74</v>
      </c>
      <c r="F60" s="381" t="s">
        <v>9</v>
      </c>
      <c r="G60" s="168" t="s">
        <v>639</v>
      </c>
      <c r="H60" s="381" t="s">
        <v>11</v>
      </c>
      <c r="I60" s="473" t="s">
        <v>985</v>
      </c>
      <c r="J60" s="168" t="str">
        <f>VLOOKUP(C60,'Guide (Bursa)'!$C$1:$K$214,9,FALSE)</f>
        <v>Christopher Low Ching Soon (Finance) / Gomathi Ganesan (Treasury)</v>
      </c>
      <c r="K60" s="168"/>
      <c r="L60" s="385" t="s">
        <v>522</v>
      </c>
      <c r="M60" s="168"/>
      <c r="N60" s="168"/>
      <c r="O60" s="168"/>
    </row>
    <row r="61" spans="1:15" ht="84" x14ac:dyDescent="0.3">
      <c r="A61" s="381">
        <v>6.2</v>
      </c>
      <c r="B61" s="378" t="s">
        <v>72</v>
      </c>
      <c r="C61" s="383" t="s">
        <v>523</v>
      </c>
      <c r="D61" s="381" t="s">
        <v>633</v>
      </c>
      <c r="E61" s="381" t="s">
        <v>74</v>
      </c>
      <c r="F61" s="381" t="s">
        <v>9</v>
      </c>
      <c r="G61" s="168" t="s">
        <v>639</v>
      </c>
      <c r="H61" s="381" t="s">
        <v>11</v>
      </c>
      <c r="I61" s="473" t="s">
        <v>985</v>
      </c>
      <c r="J61" s="168" t="str">
        <f>VLOOKUP(C61,'Guide (Bursa)'!$C$1:$K$214,9,FALSE)</f>
        <v>Christopher Low Ching Soon (Finance) / Gomathi Ganesan (Treasury)</v>
      </c>
      <c r="K61" s="168"/>
      <c r="L61" s="385" t="s">
        <v>523</v>
      </c>
      <c r="M61" s="168"/>
      <c r="N61" s="168"/>
      <c r="O61" s="168"/>
    </row>
    <row r="62" spans="1:15" ht="84" x14ac:dyDescent="0.3">
      <c r="A62" s="381">
        <v>6.2</v>
      </c>
      <c r="B62" s="378" t="s">
        <v>72</v>
      </c>
      <c r="C62" s="383" t="s">
        <v>524</v>
      </c>
      <c r="D62" s="381" t="s">
        <v>634</v>
      </c>
      <c r="E62" s="381" t="s">
        <v>74</v>
      </c>
      <c r="F62" s="381" t="s">
        <v>9</v>
      </c>
      <c r="G62" s="168" t="s">
        <v>639</v>
      </c>
      <c r="H62" s="381" t="s">
        <v>11</v>
      </c>
      <c r="I62" s="473" t="s">
        <v>985</v>
      </c>
      <c r="J62" s="168" t="str">
        <f>VLOOKUP(C62,'Guide (Bursa)'!$C$1:$K$214,9,FALSE)</f>
        <v>Christopher Low Ching Soon (Finance) / Gomathi Ganesan (Treasury)</v>
      </c>
      <c r="K62" s="168"/>
      <c r="L62" s="385" t="s">
        <v>524</v>
      </c>
      <c r="M62" s="168"/>
      <c r="N62" s="168"/>
      <c r="O62" s="168"/>
    </row>
    <row r="63" spans="1:15" ht="84" x14ac:dyDescent="0.3">
      <c r="A63" s="381">
        <v>6.2</v>
      </c>
      <c r="B63" s="378" t="s">
        <v>72</v>
      </c>
      <c r="C63" s="383" t="s">
        <v>525</v>
      </c>
      <c r="D63" s="381" t="s">
        <v>83</v>
      </c>
      <c r="E63" s="381" t="s">
        <v>74</v>
      </c>
      <c r="F63" s="381" t="s">
        <v>9</v>
      </c>
      <c r="G63" s="168" t="s">
        <v>639</v>
      </c>
      <c r="H63" s="381" t="s">
        <v>11</v>
      </c>
      <c r="I63" s="473" t="s">
        <v>985</v>
      </c>
      <c r="J63" s="168" t="str">
        <f>VLOOKUP(C63,'Guide (Bursa)'!$C$1:$K$214,9,FALSE)</f>
        <v>Christopher Low Ching Soon (Finance) / Gomathi Ganesan (Treasury)</v>
      </c>
      <c r="K63" s="168"/>
      <c r="L63" s="385" t="s">
        <v>525</v>
      </c>
      <c r="M63" s="168"/>
      <c r="N63" s="168"/>
      <c r="O63" s="168"/>
    </row>
    <row r="64" spans="1:15" ht="84" x14ac:dyDescent="0.3">
      <c r="A64" s="381">
        <v>6.2</v>
      </c>
      <c r="B64" s="378" t="s">
        <v>72</v>
      </c>
      <c r="C64" s="383" t="s">
        <v>526</v>
      </c>
      <c r="D64" s="381" t="s">
        <v>84</v>
      </c>
      <c r="E64" s="381" t="s">
        <v>74</v>
      </c>
      <c r="F64" s="381" t="s">
        <v>9</v>
      </c>
      <c r="G64" s="168" t="s">
        <v>639</v>
      </c>
      <c r="H64" s="381" t="s">
        <v>11</v>
      </c>
      <c r="I64" s="473" t="s">
        <v>985</v>
      </c>
      <c r="J64" s="168" t="str">
        <f>VLOOKUP(C64,'Guide (Bursa)'!$C$1:$K$214,9,FALSE)</f>
        <v>Christopher Low Ching Soon (Finance) / Gomathi Ganesan (Treasury)</v>
      </c>
      <c r="K64" s="168"/>
      <c r="L64" s="385" t="s">
        <v>526</v>
      </c>
      <c r="M64" s="168"/>
      <c r="N64" s="168"/>
      <c r="O64" s="168"/>
    </row>
    <row r="65" spans="1:15" ht="84" x14ac:dyDescent="0.3">
      <c r="A65" s="381">
        <v>6.2</v>
      </c>
      <c r="B65" s="378" t="s">
        <v>72</v>
      </c>
      <c r="C65" s="383" t="s">
        <v>527</v>
      </c>
      <c r="D65" s="381" t="s">
        <v>85</v>
      </c>
      <c r="E65" s="381" t="s">
        <v>74</v>
      </c>
      <c r="F65" s="381" t="s">
        <v>9</v>
      </c>
      <c r="G65" s="168" t="s">
        <v>639</v>
      </c>
      <c r="H65" s="381" t="s">
        <v>11</v>
      </c>
      <c r="I65" s="473" t="s">
        <v>985</v>
      </c>
      <c r="J65" s="168" t="str">
        <f>VLOOKUP(C65,'Guide (Bursa)'!$C$1:$K$214,9,FALSE)</f>
        <v>Christopher Low Ching Soon (Finance) / Gomathi Ganesan (Treasury)</v>
      </c>
      <c r="K65" s="168"/>
      <c r="L65" s="385" t="s">
        <v>527</v>
      </c>
      <c r="M65" s="168"/>
      <c r="N65" s="168"/>
      <c r="O65" s="168"/>
    </row>
    <row r="66" spans="1:15" ht="60" x14ac:dyDescent="0.3">
      <c r="A66" s="381">
        <v>6.2</v>
      </c>
      <c r="B66" s="378" t="s">
        <v>72</v>
      </c>
      <c r="C66" s="383" t="s">
        <v>528</v>
      </c>
      <c r="D66" s="381" t="s">
        <v>86</v>
      </c>
      <c r="E66" s="381" t="s">
        <v>87</v>
      </c>
      <c r="F66" s="381" t="s">
        <v>9</v>
      </c>
      <c r="G66" s="168" t="s">
        <v>639</v>
      </c>
      <c r="H66" s="381" t="s">
        <v>11</v>
      </c>
      <c r="I66" s="473" t="s">
        <v>985</v>
      </c>
      <c r="J66" s="168" t="str">
        <f>VLOOKUP(C66,'Guide (Bursa)'!$C$1:$K$214,9,FALSE)</f>
        <v>Christopher Low Ching Soon (Finance) / Gomathi Ganesan (Treasury)</v>
      </c>
      <c r="K66" s="168"/>
      <c r="L66" s="385" t="s">
        <v>528</v>
      </c>
      <c r="M66" s="168"/>
      <c r="N66" s="168"/>
      <c r="O66" s="168"/>
    </row>
    <row r="67" spans="1:15" x14ac:dyDescent="0.3">
      <c r="A67" s="381">
        <v>6.3</v>
      </c>
      <c r="B67" s="378" t="s">
        <v>88</v>
      </c>
      <c r="C67" s="383" t="s">
        <v>392</v>
      </c>
      <c r="D67" s="378" t="s">
        <v>89</v>
      </c>
      <c r="E67" s="380" t="s">
        <v>287</v>
      </c>
      <c r="F67" s="381" t="s">
        <v>43</v>
      </c>
      <c r="G67" s="168" t="s">
        <v>10</v>
      </c>
      <c r="H67" s="381" t="s">
        <v>60</v>
      </c>
      <c r="I67" s="338" t="str">
        <f>VLOOKUP(C67,'Guide (Bursa)'!$C$1:$K$214,8,FALSE)</f>
        <v>FRM</v>
      </c>
      <c r="J67" s="168" t="str">
        <f>VLOOKUP(C67,'Guide (Bursa)'!$C$1:$K$214,9,FALSE)</f>
        <v>Nur Asiah Tuan Yaacob (BMSC) / Kelvin Wah Kah-Jian (BMDC)/Tee Kai Hong</v>
      </c>
      <c r="K67" s="168"/>
      <c r="L67" s="382" t="s">
        <v>392</v>
      </c>
      <c r="M67" s="168"/>
      <c r="N67" s="168"/>
      <c r="O67" s="168"/>
    </row>
    <row r="68" spans="1:15" ht="36" x14ac:dyDescent="0.3">
      <c r="A68" s="381">
        <v>6.4</v>
      </c>
      <c r="B68" s="378" t="s">
        <v>90</v>
      </c>
      <c r="C68" s="389" t="s">
        <v>393</v>
      </c>
      <c r="D68" s="381" t="s">
        <v>91</v>
      </c>
      <c r="E68" s="378"/>
      <c r="F68" s="381" t="s">
        <v>43</v>
      </c>
      <c r="G68" s="168" t="s">
        <v>10</v>
      </c>
      <c r="H68" s="381" t="s">
        <v>68</v>
      </c>
      <c r="I68" s="338" t="str">
        <f>VLOOKUP(C68,'Guide (Bursa)'!$C$1:$K$214,8,FALSE)</f>
        <v>FRM</v>
      </c>
      <c r="J68" s="168" t="str">
        <f>VLOOKUP(C68,'Guide (Bursa)'!$C$1:$K$214,9,FALSE)</f>
        <v>Nur Asiah Tuan Yaacob (BMSC) / Kelvin Wah Kah-Jian (BMDC)/Tee Kai Hong</v>
      </c>
      <c r="K68" s="168"/>
      <c r="L68" s="382" t="s">
        <v>393</v>
      </c>
      <c r="M68" s="168"/>
      <c r="N68" s="168"/>
      <c r="O68" s="168"/>
    </row>
    <row r="69" spans="1:15" ht="36" x14ac:dyDescent="0.3">
      <c r="A69" s="381">
        <v>6.4</v>
      </c>
      <c r="B69" s="378" t="s">
        <v>90</v>
      </c>
      <c r="C69" s="389" t="s">
        <v>394</v>
      </c>
      <c r="D69" s="381" t="s">
        <v>92</v>
      </c>
      <c r="E69" s="378"/>
      <c r="F69" s="378" t="s">
        <v>93</v>
      </c>
      <c r="G69" s="168" t="s">
        <v>10</v>
      </c>
      <c r="H69" s="381" t="s">
        <v>68</v>
      </c>
      <c r="I69" s="338" t="str">
        <f>VLOOKUP(C69,'Guide (Bursa)'!$C$1:$K$214,8,FALSE)</f>
        <v>FRM</v>
      </c>
      <c r="J69" s="168" t="str">
        <f>VLOOKUP(C69,'Guide (Bursa)'!$C$1:$K$214,9,FALSE)</f>
        <v>Nur Asiah Tuan Yaacob (BMSC) / Kelvin Wah Kah-Jian (BMDC)/Tee Kai Hong</v>
      </c>
      <c r="K69" s="168"/>
      <c r="L69" s="382" t="s">
        <v>394</v>
      </c>
      <c r="M69" s="168"/>
      <c r="N69" s="168"/>
      <c r="O69" s="168"/>
    </row>
    <row r="70" spans="1:15" ht="36" x14ac:dyDescent="0.3">
      <c r="A70" s="381">
        <v>6.4</v>
      </c>
      <c r="B70" s="378" t="s">
        <v>90</v>
      </c>
      <c r="C70" s="389" t="s">
        <v>395</v>
      </c>
      <c r="D70" s="381" t="s">
        <v>94</v>
      </c>
      <c r="E70" s="378"/>
      <c r="F70" s="381" t="s">
        <v>43</v>
      </c>
      <c r="G70" s="168" t="s">
        <v>10</v>
      </c>
      <c r="H70" s="381" t="s">
        <v>68</v>
      </c>
      <c r="I70" s="338" t="str">
        <f>VLOOKUP(C70,'Guide (Bursa)'!$C$1:$K$214,8,FALSE)</f>
        <v>FRM</v>
      </c>
      <c r="J70" s="168" t="str">
        <f>VLOOKUP(C70,'Guide (Bursa)'!$C$1:$K$214,9,FALSE)</f>
        <v>Nur Asiah Tuan Yaacob (BMSC) / Kelvin Wah Kah-Jian (BMDC)/Tee Kai Hong</v>
      </c>
      <c r="K70" s="168"/>
      <c r="L70" s="382" t="s">
        <v>395</v>
      </c>
      <c r="M70" s="168"/>
      <c r="N70" s="168"/>
      <c r="O70" s="168"/>
    </row>
    <row r="71" spans="1:15" ht="36" x14ac:dyDescent="0.3">
      <c r="A71" s="381">
        <v>6.4</v>
      </c>
      <c r="B71" s="378" t="s">
        <v>90</v>
      </c>
      <c r="C71" s="389" t="s">
        <v>396</v>
      </c>
      <c r="D71" s="381" t="s">
        <v>95</v>
      </c>
      <c r="E71" s="378"/>
      <c r="F71" s="378" t="s">
        <v>93</v>
      </c>
      <c r="G71" s="168" t="s">
        <v>10</v>
      </c>
      <c r="H71" s="381" t="s">
        <v>68</v>
      </c>
      <c r="I71" s="338" t="str">
        <f>VLOOKUP(C71,'Guide (Bursa)'!$C$1:$K$214,8,FALSE)</f>
        <v>FRM</v>
      </c>
      <c r="J71" s="168" t="str">
        <f>VLOOKUP(C71,'Guide (Bursa)'!$C$1:$K$214,9,FALSE)</f>
        <v>Nur Asiah Tuan Yaacob (BMSC) / Kelvin Wah Kah-Jian (BMDC)/Tee Kai Hong</v>
      </c>
      <c r="K71" s="168"/>
      <c r="L71" s="382" t="s">
        <v>396</v>
      </c>
      <c r="M71" s="168"/>
      <c r="N71" s="168"/>
      <c r="O71" s="168"/>
    </row>
    <row r="72" spans="1:15" ht="36" x14ac:dyDescent="0.3">
      <c r="A72" s="381">
        <v>6.4</v>
      </c>
      <c r="B72" s="378" t="s">
        <v>90</v>
      </c>
      <c r="C72" s="389" t="s">
        <v>397</v>
      </c>
      <c r="D72" s="381" t="s">
        <v>96</v>
      </c>
      <c r="E72" s="378"/>
      <c r="F72" s="381" t="s">
        <v>64</v>
      </c>
      <c r="G72" s="168" t="s">
        <v>10</v>
      </c>
      <c r="H72" s="381" t="s">
        <v>68</v>
      </c>
      <c r="I72" s="338" t="str">
        <f>VLOOKUP(C72,'Guide (Bursa)'!$C$1:$K$214,8,FALSE)</f>
        <v>FRM</v>
      </c>
      <c r="J72" s="168" t="str">
        <f>VLOOKUP(C72,'Guide (Bursa)'!$C$1:$K$214,9,FALSE)</f>
        <v>Nur Asiah Tuan Yaacob (BMSC) / Kelvin Wah Kah-Jian (BMDC)/Tee Kai Hong</v>
      </c>
      <c r="K72" s="168"/>
      <c r="L72" s="382" t="s">
        <v>397</v>
      </c>
      <c r="M72" s="168"/>
      <c r="N72" s="168"/>
      <c r="O72" s="168"/>
    </row>
    <row r="73" spans="1:15" ht="36" x14ac:dyDescent="0.3">
      <c r="A73" s="381">
        <v>6.4</v>
      </c>
      <c r="B73" s="378" t="s">
        <v>90</v>
      </c>
      <c r="C73" s="389" t="s">
        <v>398</v>
      </c>
      <c r="D73" s="381" t="s">
        <v>97</v>
      </c>
      <c r="E73" s="378"/>
      <c r="F73" s="378" t="s">
        <v>93</v>
      </c>
      <c r="G73" s="168" t="s">
        <v>10</v>
      </c>
      <c r="H73" s="381" t="s">
        <v>68</v>
      </c>
      <c r="I73" s="338" t="str">
        <f>VLOOKUP(C73,'Guide (Bursa)'!$C$1:$K$214,8,FALSE)</f>
        <v>FRM</v>
      </c>
      <c r="J73" s="168" t="str">
        <f>VLOOKUP(C73,'Guide (Bursa)'!$C$1:$K$214,9,FALSE)</f>
        <v>Nur Asiah Tuan Yaacob (BMSC) / Kelvin Wah Kah-Jian (BMDC)/Tee Kai Hong</v>
      </c>
      <c r="K73" s="168"/>
      <c r="L73" s="382" t="s">
        <v>398</v>
      </c>
      <c r="M73" s="168"/>
      <c r="N73" s="168"/>
      <c r="O73" s="168"/>
    </row>
    <row r="74" spans="1:15" ht="36" x14ac:dyDescent="0.3">
      <c r="A74" s="381">
        <v>6.4</v>
      </c>
      <c r="B74" s="378" t="s">
        <v>90</v>
      </c>
      <c r="C74" s="389" t="s">
        <v>399</v>
      </c>
      <c r="D74" s="381" t="s">
        <v>98</v>
      </c>
      <c r="E74" s="378"/>
      <c r="F74" s="381" t="s">
        <v>43</v>
      </c>
      <c r="G74" s="168" t="s">
        <v>10</v>
      </c>
      <c r="H74" s="381" t="s">
        <v>68</v>
      </c>
      <c r="I74" s="338" t="str">
        <f>VLOOKUP(C74,'Guide (Bursa)'!$C$1:$K$214,8,FALSE)</f>
        <v>FRM</v>
      </c>
      <c r="J74" s="168" t="str">
        <f>VLOOKUP(C74,'Guide (Bursa)'!$C$1:$K$214,9,FALSE)</f>
        <v>Nur Asiah Tuan Yaacob (BMSC) / Kelvin Wah Kah-Jian (BMDC)/Tee Kai Hong</v>
      </c>
      <c r="K74" s="168"/>
      <c r="L74" s="382" t="s">
        <v>399</v>
      </c>
      <c r="M74" s="168"/>
      <c r="N74" s="168"/>
      <c r="O74" s="168"/>
    </row>
    <row r="75" spans="1:15" ht="36" x14ac:dyDescent="0.3">
      <c r="A75" s="381">
        <v>6.4</v>
      </c>
      <c r="B75" s="378" t="s">
        <v>90</v>
      </c>
      <c r="C75" s="389" t="s">
        <v>400</v>
      </c>
      <c r="D75" s="381" t="s">
        <v>99</v>
      </c>
      <c r="E75" s="378"/>
      <c r="F75" s="378" t="s">
        <v>93</v>
      </c>
      <c r="G75" s="168" t="s">
        <v>10</v>
      </c>
      <c r="H75" s="381" t="s">
        <v>68</v>
      </c>
      <c r="I75" s="338" t="str">
        <f>VLOOKUP(C75,'Guide (Bursa)'!$C$1:$K$214,8,FALSE)</f>
        <v>FRM</v>
      </c>
      <c r="J75" s="168" t="str">
        <f>VLOOKUP(C75,'Guide (Bursa)'!$C$1:$K$214,9,FALSE)</f>
        <v>Nur Asiah Tuan Yaacob (BMSC) / Kelvin Wah Kah-Jian (BMDC)/Tee Kai Hong</v>
      </c>
      <c r="K75" s="168"/>
      <c r="L75" s="382" t="s">
        <v>400</v>
      </c>
      <c r="M75" s="168"/>
      <c r="N75" s="168"/>
      <c r="O75" s="168"/>
    </row>
    <row r="76" spans="1:15" ht="36" x14ac:dyDescent="0.3">
      <c r="A76" s="381">
        <v>6.4</v>
      </c>
      <c r="B76" s="378" t="s">
        <v>90</v>
      </c>
      <c r="C76" s="389" t="s">
        <v>401</v>
      </c>
      <c r="D76" s="381" t="s">
        <v>100</v>
      </c>
      <c r="E76" s="378"/>
      <c r="F76" s="381" t="s">
        <v>43</v>
      </c>
      <c r="G76" s="168" t="s">
        <v>10</v>
      </c>
      <c r="H76" s="381" t="s">
        <v>68</v>
      </c>
      <c r="I76" s="338" t="str">
        <f>VLOOKUP(C76,'Guide (Bursa)'!$C$1:$K$214,8,FALSE)</f>
        <v>FRM</v>
      </c>
      <c r="J76" s="168" t="str">
        <f>VLOOKUP(C76,'Guide (Bursa)'!$C$1:$K$214,9,FALSE)</f>
        <v>Nur Asiah Tuan Yaacob (BMSC) / Kelvin Wah Kah-Jian (BMDC)/Tee Kai Hong</v>
      </c>
      <c r="K76" s="168"/>
      <c r="L76" s="382" t="s">
        <v>401</v>
      </c>
      <c r="M76" s="168"/>
      <c r="N76" s="168"/>
      <c r="O76" s="168"/>
    </row>
    <row r="77" spans="1:15" ht="36" x14ac:dyDescent="0.3">
      <c r="A77" s="381">
        <v>6.4</v>
      </c>
      <c r="B77" s="378" t="s">
        <v>90</v>
      </c>
      <c r="C77" s="389" t="s">
        <v>402</v>
      </c>
      <c r="D77" s="381" t="s">
        <v>101</v>
      </c>
      <c r="E77" s="378"/>
      <c r="F77" s="378" t="s">
        <v>93</v>
      </c>
      <c r="G77" s="168" t="s">
        <v>10</v>
      </c>
      <c r="H77" s="381" t="s">
        <v>68</v>
      </c>
      <c r="I77" s="338" t="str">
        <f>VLOOKUP(C77,'Guide (Bursa)'!$C$1:$K$214,8,FALSE)</f>
        <v>FRM</v>
      </c>
      <c r="J77" s="168" t="str">
        <f>VLOOKUP(C77,'Guide (Bursa)'!$C$1:$K$214,9,FALSE)</f>
        <v>Nur Asiah Tuan Yaacob (BMSC) / Kelvin Wah Kah-Jian (BMDC)/Tee Kai Hong</v>
      </c>
      <c r="K77" s="168"/>
      <c r="L77" s="382" t="s">
        <v>402</v>
      </c>
      <c r="M77" s="168"/>
      <c r="N77" s="168"/>
      <c r="O77" s="168"/>
    </row>
    <row r="78" spans="1:15" ht="36" x14ac:dyDescent="0.3">
      <c r="A78" s="381">
        <v>6.4</v>
      </c>
      <c r="B78" s="378" t="s">
        <v>90</v>
      </c>
      <c r="C78" s="389" t="s">
        <v>403</v>
      </c>
      <c r="D78" s="381" t="s">
        <v>102</v>
      </c>
      <c r="E78" s="378"/>
      <c r="F78" s="381" t="s">
        <v>43</v>
      </c>
      <c r="G78" s="168" t="s">
        <v>10</v>
      </c>
      <c r="H78" s="381" t="s">
        <v>68</v>
      </c>
      <c r="I78" s="338" t="str">
        <f>VLOOKUP(C78,'Guide (Bursa)'!$C$1:$K$214,8,FALSE)</f>
        <v>FRM</v>
      </c>
      <c r="J78" s="168" t="str">
        <f>VLOOKUP(C78,'Guide (Bursa)'!$C$1:$K$214,9,FALSE)</f>
        <v>Nur Asiah Tuan Yaacob (BMSC) / Kelvin Wah Kah-Jian (BMDC)/Tee Kai Hong</v>
      </c>
      <c r="K78" s="168"/>
      <c r="L78" s="382" t="s">
        <v>403</v>
      </c>
      <c r="M78" s="168"/>
      <c r="N78" s="168"/>
      <c r="O78" s="168"/>
    </row>
    <row r="79" spans="1:15" ht="36" x14ac:dyDescent="0.3">
      <c r="A79" s="381">
        <v>6.4</v>
      </c>
      <c r="B79" s="378" t="s">
        <v>90</v>
      </c>
      <c r="C79" s="389" t="s">
        <v>404</v>
      </c>
      <c r="D79" s="381" t="s">
        <v>103</v>
      </c>
      <c r="E79" s="378"/>
      <c r="F79" s="378" t="s">
        <v>93</v>
      </c>
      <c r="G79" s="168" t="s">
        <v>10</v>
      </c>
      <c r="H79" s="381" t="s">
        <v>68</v>
      </c>
      <c r="I79" s="338" t="str">
        <f>VLOOKUP(C79,'Guide (Bursa)'!$C$1:$K$214,8,FALSE)</f>
        <v>FRM</v>
      </c>
      <c r="J79" s="168" t="str">
        <f>VLOOKUP(C79,'Guide (Bursa)'!$C$1:$K$214,9,FALSE)</f>
        <v>Nur Asiah Tuan Yaacob (BMSC) / Kelvin Wah Kah-Jian (BMDC)/Tee Kai Hong</v>
      </c>
      <c r="K79" s="168"/>
      <c r="L79" s="382" t="s">
        <v>404</v>
      </c>
      <c r="M79" s="168"/>
      <c r="N79" s="168"/>
      <c r="O79" s="168"/>
    </row>
    <row r="80" spans="1:15" ht="36" x14ac:dyDescent="0.3">
      <c r="A80" s="381">
        <v>6.4</v>
      </c>
      <c r="B80" s="378" t="s">
        <v>90</v>
      </c>
      <c r="C80" s="389" t="s">
        <v>405</v>
      </c>
      <c r="D80" s="168" t="s">
        <v>104</v>
      </c>
      <c r="E80" s="378"/>
      <c r="F80" s="381" t="s">
        <v>43</v>
      </c>
      <c r="G80" s="168" t="s">
        <v>10</v>
      </c>
      <c r="H80" s="381" t="s">
        <v>68</v>
      </c>
      <c r="I80" s="338" t="str">
        <f>VLOOKUP(C80,'Guide (Bursa)'!$C$1:$K$214,8,FALSE)</f>
        <v>FRM</v>
      </c>
      <c r="J80" s="168" t="str">
        <f>VLOOKUP(C80,'Guide (Bursa)'!$C$1:$K$214,9,FALSE)</f>
        <v>Nur Asiah Tuan Yaacob (BMSC) / Kelvin Wah Kah-Jian (BMDC)/Tee Kai Hong</v>
      </c>
      <c r="K80" s="168"/>
      <c r="L80" s="382" t="s">
        <v>405</v>
      </c>
      <c r="M80" s="168"/>
      <c r="N80" s="168"/>
      <c r="O80" s="168"/>
    </row>
    <row r="81" spans="1:15" ht="36" x14ac:dyDescent="0.3">
      <c r="A81" s="381">
        <v>6.4</v>
      </c>
      <c r="B81" s="378" t="s">
        <v>90</v>
      </c>
      <c r="C81" s="389" t="s">
        <v>406</v>
      </c>
      <c r="D81" s="381" t="s">
        <v>105</v>
      </c>
      <c r="E81" s="378"/>
      <c r="F81" s="381" t="s">
        <v>43</v>
      </c>
      <c r="G81" s="168" t="s">
        <v>10</v>
      </c>
      <c r="H81" s="381" t="s">
        <v>11</v>
      </c>
      <c r="I81" s="338" t="str">
        <f>VLOOKUP(C81,'Guide (Bursa)'!$C$1:$K$214,8,FALSE)</f>
        <v>FRM</v>
      </c>
      <c r="J81" s="168" t="str">
        <f>VLOOKUP(C81,'Guide (Bursa)'!$C$1:$K$214,9,FALSE)</f>
        <v>Nur Asiah Tuan Yaacob (BMSC) / Kelvin Wah Kah-Jian (BMDC)/Tee Kai Hong</v>
      </c>
      <c r="K81" s="168"/>
      <c r="L81" s="382" t="s">
        <v>406</v>
      </c>
      <c r="M81" s="168"/>
      <c r="N81" s="168"/>
      <c r="O81" s="168"/>
    </row>
    <row r="82" spans="1:15" ht="36" x14ac:dyDescent="0.3">
      <c r="A82" s="381">
        <v>6.4</v>
      </c>
      <c r="B82" s="378" t="s">
        <v>90</v>
      </c>
      <c r="C82" s="389" t="s">
        <v>407</v>
      </c>
      <c r="D82" s="381" t="s">
        <v>106</v>
      </c>
      <c r="E82" s="378"/>
      <c r="F82" s="378" t="s">
        <v>93</v>
      </c>
      <c r="G82" s="168" t="s">
        <v>10</v>
      </c>
      <c r="H82" s="381" t="s">
        <v>68</v>
      </c>
      <c r="I82" s="338" t="str">
        <f>VLOOKUP(C82,'Guide (Bursa)'!$C$1:$K$214,8,FALSE)</f>
        <v>FRM</v>
      </c>
      <c r="J82" s="168" t="str">
        <f>VLOOKUP(C82,'Guide (Bursa)'!$C$1:$K$214,9,FALSE)</f>
        <v>Nur Asiah Tuan Yaacob (BMSC) / Kelvin Wah Kah-Jian (BMDC)/Tee Kai Hong</v>
      </c>
      <c r="K82" s="168"/>
      <c r="L82" s="382" t="s">
        <v>407</v>
      </c>
      <c r="M82" s="168"/>
      <c r="N82" s="168"/>
      <c r="O82" s="168"/>
    </row>
    <row r="83" spans="1:15" ht="36" x14ac:dyDescent="0.3">
      <c r="A83" s="381">
        <v>6.5</v>
      </c>
      <c r="B83" s="378" t="s">
        <v>107</v>
      </c>
      <c r="C83" s="383" t="s">
        <v>408</v>
      </c>
      <c r="D83" s="380" t="s">
        <v>108</v>
      </c>
      <c r="E83" s="380" t="s">
        <v>287</v>
      </c>
      <c r="F83" s="381" t="s">
        <v>45</v>
      </c>
      <c r="G83" s="168" t="s">
        <v>10</v>
      </c>
      <c r="H83" s="381" t="s">
        <v>48</v>
      </c>
      <c r="I83" s="338" t="str">
        <f>VLOOKUP(C83,'Guide (Bursa)'!$C$1:$K$214,8,FALSE)</f>
        <v>FRM</v>
      </c>
      <c r="J83" s="168" t="str">
        <f>VLOOKUP(C83,'Guide (Bursa)'!$C$1:$K$214,9,FALSE)</f>
        <v>Nur Asiah Tuan Yaacob (BMSC) / Kelvin Wah Kah-Jian (BMDC)/Tee Kai Hong</v>
      </c>
      <c r="K83" s="168"/>
      <c r="L83" s="382" t="s">
        <v>408</v>
      </c>
      <c r="M83" s="168"/>
      <c r="N83" s="168"/>
      <c r="O83" s="168"/>
    </row>
    <row r="84" spans="1:15" ht="24" x14ac:dyDescent="0.3">
      <c r="A84" s="381">
        <v>6.5</v>
      </c>
      <c r="B84" s="378" t="s">
        <v>109</v>
      </c>
      <c r="C84" s="383" t="s">
        <v>409</v>
      </c>
      <c r="D84" s="380" t="s">
        <v>110</v>
      </c>
      <c r="E84" s="380" t="s">
        <v>287</v>
      </c>
      <c r="F84" s="381" t="s">
        <v>43</v>
      </c>
      <c r="G84" s="168" t="s">
        <v>10</v>
      </c>
      <c r="H84" s="381" t="s">
        <v>48</v>
      </c>
      <c r="I84" s="338" t="str">
        <f>VLOOKUP(C84,'Guide (Bursa)'!$C$1:$K$214,8,FALSE)</f>
        <v>FRM</v>
      </c>
      <c r="J84" s="168" t="str">
        <f>VLOOKUP(C84,'Guide (Bursa)'!$C$1:$K$214,9,FALSE)</f>
        <v>Nur Asiah Tuan Yaacob (BMSC) / Kelvin Wah Kah-Jian (BMDC)/Tee Kai Hong</v>
      </c>
      <c r="K84" s="168"/>
      <c r="L84" s="382" t="s">
        <v>409</v>
      </c>
      <c r="M84" s="168"/>
      <c r="N84" s="168"/>
      <c r="O84" s="168"/>
    </row>
    <row r="85" spans="1:15" ht="24" x14ac:dyDescent="0.3">
      <c r="A85" s="381">
        <v>6.5</v>
      </c>
      <c r="B85" s="378" t="s">
        <v>109</v>
      </c>
      <c r="C85" s="383" t="s">
        <v>410</v>
      </c>
      <c r="D85" s="380" t="s">
        <v>111</v>
      </c>
      <c r="E85" s="380" t="s">
        <v>287</v>
      </c>
      <c r="F85" s="381" t="s">
        <v>43</v>
      </c>
      <c r="G85" s="168" t="s">
        <v>10</v>
      </c>
      <c r="H85" s="381" t="s">
        <v>48</v>
      </c>
      <c r="I85" s="338" t="str">
        <f>VLOOKUP(C85,'Guide (Bursa)'!$C$1:$K$214,8,FALSE)</f>
        <v>FRM</v>
      </c>
      <c r="J85" s="168" t="str">
        <f>VLOOKUP(C85,'Guide (Bursa)'!$C$1:$K$214,9,FALSE)</f>
        <v>Nur Asiah Tuan Yaacob (BMSC) / Kelvin Wah Kah-Jian (BMDC)/Tee Kai Hong</v>
      </c>
      <c r="K85" s="168"/>
      <c r="L85" s="382" t="s">
        <v>410</v>
      </c>
      <c r="M85" s="168"/>
      <c r="N85" s="168"/>
      <c r="O85" s="168"/>
    </row>
    <row r="86" spans="1:15" ht="36" x14ac:dyDescent="0.3">
      <c r="A86" s="381">
        <v>6.5</v>
      </c>
      <c r="B86" s="378" t="s">
        <v>107</v>
      </c>
      <c r="C86" s="383" t="s">
        <v>411</v>
      </c>
      <c r="D86" s="380" t="s">
        <v>112</v>
      </c>
      <c r="E86" s="380" t="s">
        <v>287</v>
      </c>
      <c r="F86" s="381" t="s">
        <v>45</v>
      </c>
      <c r="G86" s="168" t="s">
        <v>10</v>
      </c>
      <c r="H86" s="381" t="s">
        <v>48</v>
      </c>
      <c r="I86" s="338" t="str">
        <f>VLOOKUP(C86,'Guide (Bursa)'!$C$1:$K$214,8,FALSE)</f>
        <v>FRM</v>
      </c>
      <c r="J86" s="168" t="str">
        <f>VLOOKUP(C86,'Guide (Bursa)'!$C$1:$K$214,9,FALSE)</f>
        <v>Nur Asiah Tuan Yaacob (BMSC) / Kelvin Wah Kah-Jian (BMDC)/Tee Kai Hong</v>
      </c>
      <c r="K86" s="168"/>
      <c r="L86" s="382" t="s">
        <v>411</v>
      </c>
      <c r="M86" s="168"/>
      <c r="N86" s="168"/>
      <c r="O86" s="168"/>
    </row>
    <row r="87" spans="1:15" ht="36" x14ac:dyDescent="0.3">
      <c r="A87" s="381">
        <v>6.5</v>
      </c>
      <c r="B87" s="378" t="s">
        <v>107</v>
      </c>
      <c r="C87" s="383" t="s">
        <v>412</v>
      </c>
      <c r="D87" s="380" t="s">
        <v>113</v>
      </c>
      <c r="E87" s="380" t="s">
        <v>287</v>
      </c>
      <c r="F87" s="381" t="s">
        <v>64</v>
      </c>
      <c r="G87" s="168" t="s">
        <v>10</v>
      </c>
      <c r="H87" s="381" t="s">
        <v>48</v>
      </c>
      <c r="I87" s="338" t="str">
        <f>VLOOKUP(C87,'Guide (Bursa)'!$C$1:$K$214,8,FALSE)</f>
        <v>FRM</v>
      </c>
      <c r="J87" s="168" t="str">
        <f>VLOOKUP(C87,'Guide (Bursa)'!$C$1:$K$214,9,FALSE)</f>
        <v>Nur Asiah Tuan Yaacob (BMSC) / Kelvin Wah Kah-Jian (BMDC)/Tee Kai Hong</v>
      </c>
      <c r="K87" s="168"/>
      <c r="L87" s="382" t="s">
        <v>412</v>
      </c>
      <c r="M87" s="168"/>
      <c r="N87" s="168"/>
      <c r="O87" s="168"/>
    </row>
    <row r="88" spans="1:15" ht="36" x14ac:dyDescent="0.3">
      <c r="A88" s="381">
        <v>6.5</v>
      </c>
      <c r="B88" s="378" t="s">
        <v>107</v>
      </c>
      <c r="C88" s="383" t="s">
        <v>413</v>
      </c>
      <c r="D88" s="380" t="s">
        <v>114</v>
      </c>
      <c r="E88" s="380" t="s">
        <v>287</v>
      </c>
      <c r="F88" s="381" t="s">
        <v>9</v>
      </c>
      <c r="G88" s="168" t="s">
        <v>10</v>
      </c>
      <c r="H88" s="381" t="s">
        <v>48</v>
      </c>
      <c r="I88" s="338" t="str">
        <f>VLOOKUP(C88,'Guide (Bursa)'!$C$1:$K$214,8,FALSE)</f>
        <v>FRM</v>
      </c>
      <c r="J88" s="168" t="str">
        <f>VLOOKUP(C88,'Guide (Bursa)'!$C$1:$K$214,9,FALSE)</f>
        <v>Nur Asiah Tuan Yaacob (BMSC) / Kelvin Wah Kah-Jian (BMDC)/Tee Kai Hong</v>
      </c>
      <c r="K88" s="168"/>
      <c r="L88" s="382" t="s">
        <v>413</v>
      </c>
      <c r="M88" s="168"/>
      <c r="N88" s="168"/>
      <c r="O88" s="168"/>
    </row>
    <row r="89" spans="1:15" ht="36" x14ac:dyDescent="0.3">
      <c r="A89" s="381">
        <v>6.5</v>
      </c>
      <c r="B89" s="378" t="s">
        <v>107</v>
      </c>
      <c r="C89" s="383" t="s">
        <v>414</v>
      </c>
      <c r="D89" s="380" t="s">
        <v>115</v>
      </c>
      <c r="E89" s="380" t="s">
        <v>287</v>
      </c>
      <c r="F89" s="381" t="s">
        <v>9</v>
      </c>
      <c r="G89" s="168" t="s">
        <v>10</v>
      </c>
      <c r="H89" s="381" t="s">
        <v>48</v>
      </c>
      <c r="I89" s="338" t="str">
        <f>VLOOKUP(C89,'Guide (Bursa)'!$C$1:$K$214,8,FALSE)</f>
        <v>FRM</v>
      </c>
      <c r="J89" s="168" t="str">
        <f>VLOOKUP(C89,'Guide (Bursa)'!$C$1:$K$214,9,FALSE)</f>
        <v>Nur Asiah Tuan Yaacob (BMSC) / Kelvin Wah Kah-Jian (BMDC)/Tee Kai Hong</v>
      </c>
      <c r="K89" s="168"/>
      <c r="L89" s="382" t="s">
        <v>414</v>
      </c>
      <c r="M89" s="168"/>
      <c r="N89" s="168"/>
      <c r="O89" s="168"/>
    </row>
    <row r="90" spans="1:15" ht="24" x14ac:dyDescent="0.3">
      <c r="A90" s="381">
        <v>6.6</v>
      </c>
      <c r="B90" s="378" t="s">
        <v>116</v>
      </c>
      <c r="C90" s="383" t="s">
        <v>415</v>
      </c>
      <c r="D90" s="380" t="s">
        <v>116</v>
      </c>
      <c r="E90" s="380" t="s">
        <v>287</v>
      </c>
      <c r="F90" s="381" t="s">
        <v>9</v>
      </c>
      <c r="G90" s="168" t="s">
        <v>10</v>
      </c>
      <c r="H90" s="381" t="s">
        <v>68</v>
      </c>
      <c r="I90" s="312" t="str">
        <f>VLOOKUP(C90,'Guide (Bursa)'!$C$1:$K$214,8,FALSE)</f>
        <v>CSO</v>
      </c>
      <c r="J90" s="168" t="str">
        <f>VLOOKUP(C90,'Guide (Bursa)'!$C$1:$K$214,9,FALSE)</f>
        <v>Chee Voon Wuah (BMSC) /Mohamed Hanein (BMDC)/Ong Pek Nee</v>
      </c>
      <c r="K90" s="168"/>
      <c r="L90" s="388" t="s">
        <v>415</v>
      </c>
      <c r="M90" s="168"/>
      <c r="N90" s="168"/>
      <c r="O90" s="168"/>
    </row>
    <row r="91" spans="1:15" ht="24" x14ac:dyDescent="0.3">
      <c r="A91" s="381">
        <v>6.7</v>
      </c>
      <c r="B91" s="378" t="s">
        <v>117</v>
      </c>
      <c r="C91" s="383" t="s">
        <v>416</v>
      </c>
      <c r="D91" s="380" t="s">
        <v>117</v>
      </c>
      <c r="E91" s="380" t="s">
        <v>287</v>
      </c>
      <c r="F91" s="381" t="s">
        <v>9</v>
      </c>
      <c r="G91" s="168" t="s">
        <v>10</v>
      </c>
      <c r="H91" s="381" t="s">
        <v>68</v>
      </c>
      <c r="I91" s="312" t="str">
        <f>VLOOKUP(C91,'Guide (Bursa)'!$C$1:$K$214,8,FALSE)</f>
        <v>CSO</v>
      </c>
      <c r="J91" s="168" t="str">
        <f>VLOOKUP(C91,'Guide (Bursa)'!$C$1:$K$214,9,FALSE)</f>
        <v>Chee Voon Wuah (BMSC) /Mohamed Hanein (BMDC)/Ong Pek Nee</v>
      </c>
      <c r="K91" s="168"/>
      <c r="L91" s="388" t="s">
        <v>416</v>
      </c>
      <c r="M91" s="168"/>
      <c r="N91" s="168"/>
      <c r="O91" s="168"/>
    </row>
    <row r="92" spans="1:15" ht="24" x14ac:dyDescent="0.3">
      <c r="A92" s="381">
        <v>6.8</v>
      </c>
      <c r="B92" s="378" t="s">
        <v>118</v>
      </c>
      <c r="C92" s="383" t="s">
        <v>417</v>
      </c>
      <c r="D92" s="381" t="s">
        <v>118</v>
      </c>
      <c r="E92" s="380" t="s">
        <v>287</v>
      </c>
      <c r="F92" s="381" t="s">
        <v>9</v>
      </c>
      <c r="G92" s="168" t="s">
        <v>10</v>
      </c>
      <c r="H92" s="381" t="s">
        <v>68</v>
      </c>
      <c r="I92" s="312" t="str">
        <f>VLOOKUP(C92,'Guide (Bursa)'!$C$1:$K$214,8,FALSE)</f>
        <v>CSO</v>
      </c>
      <c r="J92" s="168" t="str">
        <f>VLOOKUP(C92,'Guide (Bursa)'!$C$1:$K$214,9,FALSE)</f>
        <v>Chee Voon Wuah (BMSC) /Mohamed Hanein (BMDC)/Ong Pek Nee</v>
      </c>
      <c r="K92" s="168"/>
      <c r="L92" s="388" t="s">
        <v>417</v>
      </c>
      <c r="M92" s="168"/>
      <c r="N92" s="168"/>
      <c r="O92" s="168"/>
    </row>
    <row r="93" spans="1:15" x14ac:dyDescent="0.3">
      <c r="A93" s="381">
        <v>7.1</v>
      </c>
      <c r="B93" s="378" t="s">
        <v>119</v>
      </c>
      <c r="C93" s="383" t="s">
        <v>418</v>
      </c>
      <c r="D93" s="380" t="s">
        <v>120</v>
      </c>
      <c r="E93" s="380" t="s">
        <v>287</v>
      </c>
      <c r="F93" s="381" t="s">
        <v>43</v>
      </c>
      <c r="G93" s="168" t="s">
        <v>10</v>
      </c>
      <c r="H93" s="381" t="s">
        <v>11</v>
      </c>
      <c r="I93" s="473" t="s">
        <v>985</v>
      </c>
      <c r="J93" s="168" t="str">
        <f>VLOOKUP(C93,'Guide (Bursa)'!$C$1:$K$214,9,FALSE)</f>
        <v>Christopher Low Ching Soon (Finance) / Gomathi Ganesan (Treasury)</v>
      </c>
      <c r="K93" s="168"/>
      <c r="L93" s="385" t="s">
        <v>418</v>
      </c>
      <c r="M93" s="168"/>
      <c r="N93" s="168"/>
      <c r="O93" s="168"/>
    </row>
    <row r="94" spans="1:15" ht="24" x14ac:dyDescent="0.3">
      <c r="A94" s="381">
        <v>7.1</v>
      </c>
      <c r="B94" s="378" t="s">
        <v>119</v>
      </c>
      <c r="C94" s="383" t="s">
        <v>529</v>
      </c>
      <c r="D94" s="381" t="s">
        <v>121</v>
      </c>
      <c r="E94" s="381" t="s">
        <v>122</v>
      </c>
      <c r="F94" s="381" t="s">
        <v>9</v>
      </c>
      <c r="G94" s="168" t="s">
        <v>640</v>
      </c>
      <c r="H94" s="381" t="s">
        <v>11</v>
      </c>
      <c r="I94" s="473" t="s">
        <v>985</v>
      </c>
      <c r="J94" s="168" t="str">
        <f>VLOOKUP(C94,'Guide (Bursa)'!$C$1:$K$214,9,FALSE)</f>
        <v>Christopher Low Ching Soon (Finance) / Gomathi Ganesan (Treasury)</v>
      </c>
      <c r="K94" s="168"/>
      <c r="L94" s="385" t="s">
        <v>529</v>
      </c>
      <c r="M94" s="168"/>
      <c r="N94" s="168"/>
      <c r="O94" s="168"/>
    </row>
    <row r="95" spans="1:15" ht="24" x14ac:dyDescent="0.3">
      <c r="A95" s="381">
        <v>7.1</v>
      </c>
      <c r="B95" s="378" t="s">
        <v>119</v>
      </c>
      <c r="C95" s="383" t="s">
        <v>530</v>
      </c>
      <c r="D95" s="381" t="s">
        <v>123</v>
      </c>
      <c r="E95" s="381" t="s">
        <v>122</v>
      </c>
      <c r="F95" s="381" t="s">
        <v>9</v>
      </c>
      <c r="G95" s="168" t="s">
        <v>640</v>
      </c>
      <c r="H95" s="381" t="s">
        <v>11</v>
      </c>
      <c r="I95" s="473" t="s">
        <v>985</v>
      </c>
      <c r="J95" s="168" t="str">
        <f>VLOOKUP(C95,'Guide (Bursa)'!$C$1:$K$214,9,FALSE)</f>
        <v>Christopher Low Ching Soon (Finance) / Gomathi Ganesan (Treasury)</v>
      </c>
      <c r="K95" s="168"/>
      <c r="L95" s="385" t="s">
        <v>530</v>
      </c>
      <c r="M95" s="168"/>
      <c r="N95" s="168"/>
      <c r="O95" s="168"/>
    </row>
    <row r="96" spans="1:15" ht="24" x14ac:dyDescent="0.3">
      <c r="A96" s="381">
        <v>7.1</v>
      </c>
      <c r="B96" s="378" t="s">
        <v>119</v>
      </c>
      <c r="C96" s="383" t="s">
        <v>531</v>
      </c>
      <c r="D96" s="381" t="s">
        <v>124</v>
      </c>
      <c r="E96" s="381" t="s">
        <v>122</v>
      </c>
      <c r="F96" s="381" t="s">
        <v>9</v>
      </c>
      <c r="G96" s="168" t="s">
        <v>640</v>
      </c>
      <c r="H96" s="381" t="s">
        <v>11</v>
      </c>
      <c r="I96" s="473" t="s">
        <v>985</v>
      </c>
      <c r="J96" s="168" t="str">
        <f>VLOOKUP(C96,'Guide (Bursa)'!$C$1:$K$214,9,FALSE)</f>
        <v>Christopher Low Ching Soon (Finance) / Gomathi Ganesan (Treasury)</v>
      </c>
      <c r="K96" s="168"/>
      <c r="L96" s="385" t="s">
        <v>531</v>
      </c>
      <c r="M96" s="168"/>
      <c r="N96" s="168"/>
      <c r="O96" s="168"/>
    </row>
    <row r="97" spans="1:15" ht="24" x14ac:dyDescent="0.3">
      <c r="A97" s="381">
        <v>7.1</v>
      </c>
      <c r="B97" s="378" t="s">
        <v>119</v>
      </c>
      <c r="C97" s="383" t="s">
        <v>532</v>
      </c>
      <c r="D97" s="381" t="s">
        <v>125</v>
      </c>
      <c r="E97" s="381" t="s">
        <v>122</v>
      </c>
      <c r="F97" s="381" t="s">
        <v>9</v>
      </c>
      <c r="G97" s="168" t="s">
        <v>640</v>
      </c>
      <c r="H97" s="381" t="s">
        <v>11</v>
      </c>
      <c r="I97" s="473" t="s">
        <v>985</v>
      </c>
      <c r="J97" s="168" t="str">
        <f>VLOOKUP(C97,'Guide (Bursa)'!$C$1:$K$214,9,FALSE)</f>
        <v>Christopher Low Ching Soon (Finance) / Gomathi Ganesan (Treasury)</v>
      </c>
      <c r="K97" s="168"/>
      <c r="L97" s="385" t="s">
        <v>532</v>
      </c>
      <c r="M97" s="168"/>
      <c r="N97" s="168"/>
      <c r="O97" s="168"/>
    </row>
    <row r="98" spans="1:15" ht="36" x14ac:dyDescent="0.3">
      <c r="A98" s="381">
        <v>7.1</v>
      </c>
      <c r="B98" s="378" t="s">
        <v>119</v>
      </c>
      <c r="C98" s="383" t="s">
        <v>533</v>
      </c>
      <c r="D98" s="381" t="s">
        <v>126</v>
      </c>
      <c r="E98" s="381" t="s">
        <v>122</v>
      </c>
      <c r="F98" s="381" t="s">
        <v>9</v>
      </c>
      <c r="G98" s="168" t="s">
        <v>640</v>
      </c>
      <c r="H98" s="381" t="s">
        <v>11</v>
      </c>
      <c r="I98" s="473" t="s">
        <v>985</v>
      </c>
      <c r="J98" s="168" t="str">
        <f>VLOOKUP(C98,'Guide (Bursa)'!$C$1:$K$214,9,FALSE)</f>
        <v>Christopher Low Ching Soon (Finance) / Gomathi Ganesan (Treasury)</v>
      </c>
      <c r="K98" s="168"/>
      <c r="L98" s="385" t="s">
        <v>533</v>
      </c>
      <c r="M98" s="168"/>
      <c r="N98" s="168"/>
      <c r="O98" s="168"/>
    </row>
    <row r="99" spans="1:15" ht="24" x14ac:dyDescent="0.3">
      <c r="A99" s="381">
        <v>7.1</v>
      </c>
      <c r="B99" s="378" t="s">
        <v>119</v>
      </c>
      <c r="C99" s="383" t="s">
        <v>534</v>
      </c>
      <c r="D99" s="381" t="s">
        <v>127</v>
      </c>
      <c r="E99" s="381" t="s">
        <v>122</v>
      </c>
      <c r="F99" s="381" t="s">
        <v>9</v>
      </c>
      <c r="G99" s="168" t="s">
        <v>640</v>
      </c>
      <c r="H99" s="381" t="s">
        <v>11</v>
      </c>
      <c r="I99" s="473" t="s">
        <v>985</v>
      </c>
      <c r="J99" s="168" t="str">
        <f>VLOOKUP(C99,'Guide (Bursa)'!$C$1:$K$214,9,FALSE)</f>
        <v>Christopher Low Ching Soon (Finance) / Gomathi Ganesan (Treasury)</v>
      </c>
      <c r="K99" s="168"/>
      <c r="L99" s="385" t="s">
        <v>534</v>
      </c>
      <c r="M99" s="168"/>
      <c r="N99" s="168"/>
      <c r="O99" s="168"/>
    </row>
    <row r="100" spans="1:15" ht="48" x14ac:dyDescent="0.3">
      <c r="A100" s="381">
        <v>7.1</v>
      </c>
      <c r="B100" s="378" t="s">
        <v>119</v>
      </c>
      <c r="C100" s="383" t="s">
        <v>535</v>
      </c>
      <c r="D100" s="381" t="s">
        <v>128</v>
      </c>
      <c r="E100" s="381" t="s">
        <v>122</v>
      </c>
      <c r="F100" s="381" t="s">
        <v>9</v>
      </c>
      <c r="G100" s="168" t="s">
        <v>640</v>
      </c>
      <c r="H100" s="381" t="s">
        <v>11</v>
      </c>
      <c r="I100" s="473" t="s">
        <v>985</v>
      </c>
      <c r="J100" s="168" t="str">
        <f>VLOOKUP(C100,'Guide (Bursa)'!$C$1:$K$214,9,FALSE)</f>
        <v>Christopher Low Ching Soon (Finance) / Gomathi Ganesan (Treasury)</v>
      </c>
      <c r="K100" s="168"/>
      <c r="L100" s="385" t="s">
        <v>535</v>
      </c>
      <c r="M100" s="168"/>
      <c r="N100" s="168"/>
      <c r="O100" s="168"/>
    </row>
    <row r="101" spans="1:15" ht="24" x14ac:dyDescent="0.3">
      <c r="A101" s="381">
        <v>7.1</v>
      </c>
      <c r="B101" s="378" t="s">
        <v>119</v>
      </c>
      <c r="C101" s="383" t="s">
        <v>536</v>
      </c>
      <c r="D101" s="381" t="s">
        <v>129</v>
      </c>
      <c r="E101" s="381" t="s">
        <v>122</v>
      </c>
      <c r="F101" s="381" t="s">
        <v>9</v>
      </c>
      <c r="G101" s="168" t="s">
        <v>640</v>
      </c>
      <c r="H101" s="381" t="s">
        <v>11</v>
      </c>
      <c r="I101" s="473" t="s">
        <v>985</v>
      </c>
      <c r="J101" s="168" t="str">
        <f>VLOOKUP(C101,'Guide (Bursa)'!$C$1:$K$214,9,FALSE)</f>
        <v>Christopher Low Ching Soon (Finance) / Gomathi Ganesan (Treasury)</v>
      </c>
      <c r="K101" s="168"/>
      <c r="L101" s="385" t="s">
        <v>536</v>
      </c>
      <c r="M101" s="168"/>
      <c r="N101" s="168"/>
      <c r="O101" s="168"/>
    </row>
    <row r="102" spans="1:15" x14ac:dyDescent="0.3">
      <c r="A102" s="381">
        <v>7.1</v>
      </c>
      <c r="B102" s="378" t="s">
        <v>119</v>
      </c>
      <c r="C102" s="383" t="s">
        <v>419</v>
      </c>
      <c r="D102" s="380" t="s">
        <v>130</v>
      </c>
      <c r="E102" s="380" t="s">
        <v>287</v>
      </c>
      <c r="F102" s="381" t="s">
        <v>43</v>
      </c>
      <c r="G102" s="168" t="s">
        <v>10</v>
      </c>
      <c r="H102" s="381" t="s">
        <v>68</v>
      </c>
      <c r="I102" s="473" t="s">
        <v>985</v>
      </c>
      <c r="J102" s="168" t="str">
        <f>VLOOKUP(C102,'Guide (Bursa)'!$C$1:$K$214,9,FALSE)</f>
        <v>Christopher Low Ching Soon (Finance) / Gomathi Ganesan (Treasury)</v>
      </c>
      <c r="K102" s="168"/>
      <c r="L102" s="385" t="s">
        <v>419</v>
      </c>
      <c r="M102" s="168"/>
      <c r="N102" s="168"/>
      <c r="O102" s="168"/>
    </row>
    <row r="103" spans="1:15" ht="24" x14ac:dyDescent="0.3">
      <c r="A103" s="381">
        <v>7.1</v>
      </c>
      <c r="B103" s="378" t="s">
        <v>119</v>
      </c>
      <c r="C103" s="383" t="s">
        <v>420</v>
      </c>
      <c r="D103" s="380" t="s">
        <v>131</v>
      </c>
      <c r="E103" s="380" t="s">
        <v>287</v>
      </c>
      <c r="F103" s="381" t="s">
        <v>43</v>
      </c>
      <c r="G103" s="168" t="s">
        <v>10</v>
      </c>
      <c r="H103" s="381" t="s">
        <v>11</v>
      </c>
      <c r="I103" s="473" t="s">
        <v>985</v>
      </c>
      <c r="J103" s="168" t="str">
        <f>VLOOKUP(C103,'Guide (Bursa)'!$C$1:$K$214,9,FALSE)</f>
        <v>Christopher Low Ching Soon (Finance) / Gomathi Ganesan (Treasury)</v>
      </c>
      <c r="K103" s="168"/>
      <c r="L103" s="385" t="s">
        <v>420</v>
      </c>
      <c r="M103" s="168"/>
      <c r="N103" s="168"/>
      <c r="O103" s="168"/>
    </row>
    <row r="104" spans="1:15" ht="24" x14ac:dyDescent="0.3">
      <c r="A104" s="381">
        <v>7.2</v>
      </c>
      <c r="B104" s="378" t="s">
        <v>132</v>
      </c>
      <c r="C104" s="383" t="s">
        <v>421</v>
      </c>
      <c r="D104" s="380" t="s">
        <v>133</v>
      </c>
      <c r="E104" s="380" t="s">
        <v>287</v>
      </c>
      <c r="F104" s="381" t="s">
        <v>9</v>
      </c>
      <c r="G104" s="168" t="s">
        <v>10</v>
      </c>
      <c r="H104" s="381" t="s">
        <v>11</v>
      </c>
      <c r="I104" s="473" t="s">
        <v>985</v>
      </c>
      <c r="J104" s="168" t="str">
        <f>VLOOKUP(C104,'Guide (Bursa)'!$C$1:$K$214,9,FALSE)</f>
        <v>Christopher Low Ching Soon (Finance) / Gomathi Ganesan (Treasury)</v>
      </c>
      <c r="K104" s="168"/>
      <c r="L104" s="385" t="s">
        <v>421</v>
      </c>
      <c r="M104" s="168"/>
      <c r="N104" s="168"/>
      <c r="O104" s="168"/>
    </row>
    <row r="105" spans="1:15" ht="48" x14ac:dyDescent="0.3">
      <c r="A105" s="381">
        <v>7.3</v>
      </c>
      <c r="B105" s="378" t="s">
        <v>119</v>
      </c>
      <c r="C105" s="383" t="s">
        <v>537</v>
      </c>
      <c r="D105" s="381" t="s">
        <v>134</v>
      </c>
      <c r="E105" s="381" t="s">
        <v>135</v>
      </c>
      <c r="F105" s="381" t="s">
        <v>9</v>
      </c>
      <c r="G105" s="168" t="s">
        <v>641</v>
      </c>
      <c r="H105" s="381" t="s">
        <v>68</v>
      </c>
      <c r="I105" s="338" t="str">
        <f>VLOOKUP(C105,'Guide (Bursa)'!$C$1:$K$214,8,FALSE)</f>
        <v>FRM</v>
      </c>
      <c r="J105" s="168" t="str">
        <f>VLOOKUP(C105,'Guide (Bursa)'!$C$1:$K$214,9,FALSE)</f>
        <v>Nur Asiah Tuan Yaacob (BMSC) / Kelvin Wah Kah-Jian (BMDC)/Tee Kai Hong</v>
      </c>
      <c r="K105" s="168"/>
      <c r="L105" s="382" t="s">
        <v>537</v>
      </c>
      <c r="M105" s="168"/>
      <c r="N105" s="168"/>
      <c r="O105" s="168"/>
    </row>
    <row r="106" spans="1:15" ht="48" x14ac:dyDescent="0.3">
      <c r="A106" s="381">
        <v>7.3</v>
      </c>
      <c r="B106" s="378" t="s">
        <v>119</v>
      </c>
      <c r="C106" s="383" t="s">
        <v>422</v>
      </c>
      <c r="D106" s="381" t="s">
        <v>136</v>
      </c>
      <c r="E106" s="380" t="s">
        <v>287</v>
      </c>
      <c r="F106" s="381" t="s">
        <v>45</v>
      </c>
      <c r="G106" s="168" t="s">
        <v>10</v>
      </c>
      <c r="H106" s="381" t="s">
        <v>68</v>
      </c>
      <c r="I106" s="338" t="str">
        <f>VLOOKUP(C106,'Guide (Bursa)'!$C$1:$K$214,8,FALSE)</f>
        <v>FRM</v>
      </c>
      <c r="J106" s="168" t="str">
        <f>VLOOKUP(C106,'Guide (Bursa)'!$C$1:$K$214,9,FALSE)</f>
        <v>Nur Asiah Tuan Yaacob (BMSC) / Kelvin Wah Kah-Jian (BMDC)/Tee Kai Hong</v>
      </c>
      <c r="K106" s="168"/>
      <c r="L106" s="382" t="s">
        <v>422</v>
      </c>
      <c r="M106" s="168"/>
      <c r="N106" s="168"/>
      <c r="O106" s="168"/>
    </row>
    <row r="107" spans="1:15" ht="36" x14ac:dyDescent="0.3">
      <c r="A107" s="381">
        <v>7.3</v>
      </c>
      <c r="B107" s="378" t="s">
        <v>119</v>
      </c>
      <c r="C107" s="383" t="s">
        <v>540</v>
      </c>
      <c r="D107" s="381" t="s">
        <v>137</v>
      </c>
      <c r="E107" s="381" t="s">
        <v>56</v>
      </c>
      <c r="F107" s="381" t="s">
        <v>9</v>
      </c>
      <c r="G107" s="168" t="s">
        <v>642</v>
      </c>
      <c r="H107" s="381" t="s">
        <v>68</v>
      </c>
      <c r="I107" s="338" t="str">
        <f>VLOOKUP(C107,'Guide (Bursa)'!$C$1:$K$214,8,FALSE)</f>
        <v>FRM</v>
      </c>
      <c r="J107" s="168" t="str">
        <f>VLOOKUP(C107,'Guide (Bursa)'!$C$1:$K$214,9,FALSE)</f>
        <v>Nur Asiah Tuan Yaacob (BMSC) / Kelvin Wah Kah-Jian (BMDC)/Tee Kai Hong</v>
      </c>
      <c r="K107" s="168"/>
      <c r="L107" s="382" t="s">
        <v>540</v>
      </c>
      <c r="M107" s="168"/>
      <c r="N107" s="168"/>
      <c r="O107" s="168"/>
    </row>
    <row r="108" spans="1:15" ht="48" x14ac:dyDescent="0.3">
      <c r="A108" s="381">
        <v>7.3</v>
      </c>
      <c r="B108" s="378" t="s">
        <v>119</v>
      </c>
      <c r="C108" s="383" t="s">
        <v>538</v>
      </c>
      <c r="D108" s="381" t="s">
        <v>807</v>
      </c>
      <c r="E108" s="381" t="s">
        <v>135</v>
      </c>
      <c r="F108" s="381" t="s">
        <v>9</v>
      </c>
      <c r="G108" s="168" t="s">
        <v>641</v>
      </c>
      <c r="H108" s="381" t="s">
        <v>68</v>
      </c>
      <c r="I108" s="312" t="str">
        <f>VLOOKUP(C108,'Guide (Bursa)'!$C$1:$K$214,8,FALSE)</f>
        <v>CSO</v>
      </c>
      <c r="J108" s="168" t="str">
        <f>VLOOKUP(C108,'Guide (Bursa)'!$C$1:$K$214,9,FALSE)</f>
        <v>Chee Voon Wuah (BMSC) /Mohamed Hanein (BMDC)/Ong Pek Nee</v>
      </c>
      <c r="K108" s="168"/>
      <c r="L108" s="388" t="s">
        <v>538</v>
      </c>
      <c r="M108" s="168"/>
      <c r="N108" s="168"/>
      <c r="O108" s="168"/>
    </row>
    <row r="109" spans="1:15" ht="48" x14ac:dyDescent="0.3">
      <c r="A109" s="381">
        <v>7.3</v>
      </c>
      <c r="B109" s="378" t="s">
        <v>119</v>
      </c>
      <c r="C109" s="383" t="s">
        <v>539</v>
      </c>
      <c r="D109" s="381" t="s">
        <v>138</v>
      </c>
      <c r="E109" s="381" t="s">
        <v>135</v>
      </c>
      <c r="F109" s="381" t="s">
        <v>9</v>
      </c>
      <c r="G109" s="168" t="s">
        <v>641</v>
      </c>
      <c r="H109" s="381" t="s">
        <v>68</v>
      </c>
      <c r="I109" s="338" t="str">
        <f>VLOOKUP(C109,'Guide (Bursa)'!$C$1:$K$214,8,FALSE)</f>
        <v>FRM</v>
      </c>
      <c r="J109" s="168" t="str">
        <f>VLOOKUP(C109,'Guide (Bursa)'!$C$1:$K$214,9,FALSE)</f>
        <v>Nur Asiah Tuan Yaacob (BMSC) / Kelvin Wah Kah-Jian (BMDC)/Tee Kai Hong</v>
      </c>
      <c r="K109" s="168"/>
      <c r="L109" s="382" t="s">
        <v>539</v>
      </c>
      <c r="M109" s="168"/>
      <c r="N109" s="168"/>
      <c r="O109" s="168"/>
    </row>
    <row r="110" spans="1:15" ht="36" x14ac:dyDescent="0.3">
      <c r="A110" s="381">
        <v>7.3</v>
      </c>
      <c r="B110" s="378" t="s">
        <v>119</v>
      </c>
      <c r="C110" s="383" t="s">
        <v>542</v>
      </c>
      <c r="D110" s="381" t="s">
        <v>139</v>
      </c>
      <c r="E110" s="381" t="s">
        <v>140</v>
      </c>
      <c r="F110" s="381" t="s">
        <v>45</v>
      </c>
      <c r="G110" s="168" t="s">
        <v>643</v>
      </c>
      <c r="H110" s="381" t="s">
        <v>68</v>
      </c>
      <c r="I110" s="338" t="str">
        <f>VLOOKUP(C110,'Guide (Bursa)'!$C$1:$K$214,8,FALSE)</f>
        <v>FRM</v>
      </c>
      <c r="J110" s="168" t="str">
        <f>VLOOKUP(C110,'Guide (Bursa)'!$C$1:$K$214,9,FALSE)</f>
        <v>Nur Asiah Tuan Yaacob (BMSC) / Kelvin Wah Kah-Jian (BMDC)/Tee Kai Hong</v>
      </c>
      <c r="K110" s="168"/>
      <c r="L110" s="382" t="s">
        <v>542</v>
      </c>
      <c r="M110" s="168"/>
      <c r="N110" s="168"/>
      <c r="O110" s="168"/>
    </row>
    <row r="111" spans="1:15" ht="36" x14ac:dyDescent="0.3">
      <c r="A111" s="381">
        <v>7.3</v>
      </c>
      <c r="B111" s="378" t="s">
        <v>119</v>
      </c>
      <c r="C111" s="383" t="s">
        <v>541</v>
      </c>
      <c r="D111" s="381" t="s">
        <v>141</v>
      </c>
      <c r="E111" s="381" t="s">
        <v>56</v>
      </c>
      <c r="F111" s="381" t="s">
        <v>9</v>
      </c>
      <c r="G111" s="168" t="s">
        <v>642</v>
      </c>
      <c r="H111" s="381" t="s">
        <v>68</v>
      </c>
      <c r="I111" s="338" t="str">
        <f>VLOOKUP(C111,'Guide (Bursa)'!$C$1:$K$214,8,FALSE)</f>
        <v>FRM</v>
      </c>
      <c r="J111" s="168" t="str">
        <f>VLOOKUP(C111,'Guide (Bursa)'!$C$1:$K$214,9,FALSE)</f>
        <v>Nur Asiah Tuan Yaacob (BMSC) / Kelvin Wah Kah-Jian (BMDC)/Tee Kai Hong</v>
      </c>
      <c r="K111" s="168"/>
      <c r="L111" s="382" t="s">
        <v>541</v>
      </c>
      <c r="M111" s="168"/>
      <c r="N111" s="168"/>
      <c r="O111" s="168"/>
    </row>
    <row r="112" spans="1:15" ht="24" x14ac:dyDescent="0.3">
      <c r="A112" s="381">
        <v>12.1</v>
      </c>
      <c r="B112" s="378" t="s">
        <v>142</v>
      </c>
      <c r="C112" s="383" t="s">
        <v>423</v>
      </c>
      <c r="D112" s="380" t="s">
        <v>143</v>
      </c>
      <c r="E112" s="380" t="s">
        <v>287</v>
      </c>
      <c r="F112" s="381" t="s">
        <v>64</v>
      </c>
      <c r="G112" s="168" t="s">
        <v>10</v>
      </c>
      <c r="H112" s="381" t="s">
        <v>68</v>
      </c>
      <c r="I112" s="168" t="str">
        <f>VLOOKUP(C112,'Guide (Bursa)'!$C$1:$K$214,8,FALSE)</f>
        <v>Not Applicable</v>
      </c>
      <c r="J112" s="168"/>
      <c r="K112" s="168"/>
      <c r="L112" s="390" t="s">
        <v>423</v>
      </c>
      <c r="M112" s="168"/>
      <c r="N112" s="168"/>
      <c r="O112" s="168"/>
    </row>
    <row r="113" spans="1:15" ht="24" x14ac:dyDescent="0.3">
      <c r="A113" s="381">
        <v>12.1</v>
      </c>
      <c r="B113" s="378" t="s">
        <v>142</v>
      </c>
      <c r="C113" s="383" t="s">
        <v>424</v>
      </c>
      <c r="D113" s="380" t="s">
        <v>144</v>
      </c>
      <c r="E113" s="380" t="s">
        <v>287</v>
      </c>
      <c r="F113" s="381" t="s">
        <v>64</v>
      </c>
      <c r="G113" s="168" t="s">
        <v>10</v>
      </c>
      <c r="H113" s="381" t="s">
        <v>68</v>
      </c>
      <c r="I113" s="168" t="str">
        <f>VLOOKUP(C113,'Guide (Bursa)'!$C$1:$K$214,8,FALSE)</f>
        <v>Not Applicable</v>
      </c>
      <c r="J113" s="168"/>
      <c r="K113" s="168"/>
      <c r="L113" s="390" t="s">
        <v>424</v>
      </c>
      <c r="M113" s="168"/>
      <c r="N113" s="168"/>
      <c r="O113" s="168"/>
    </row>
    <row r="114" spans="1:15" ht="24" x14ac:dyDescent="0.3">
      <c r="A114" s="381">
        <v>12.1</v>
      </c>
      <c r="B114" s="378" t="s">
        <v>142</v>
      </c>
      <c r="C114" s="383" t="s">
        <v>425</v>
      </c>
      <c r="D114" s="380" t="s">
        <v>145</v>
      </c>
      <c r="E114" s="380" t="s">
        <v>287</v>
      </c>
      <c r="F114" s="381" t="s">
        <v>64</v>
      </c>
      <c r="G114" s="168" t="s">
        <v>10</v>
      </c>
      <c r="H114" s="381" t="s">
        <v>68</v>
      </c>
      <c r="I114" s="168" t="str">
        <f>VLOOKUP(C114,'Guide (Bursa)'!$C$1:$K$214,8,FALSE)</f>
        <v>Not Applicable</v>
      </c>
      <c r="J114" s="168"/>
      <c r="K114" s="168"/>
      <c r="L114" s="390" t="s">
        <v>425</v>
      </c>
      <c r="M114" s="168"/>
      <c r="N114" s="168"/>
      <c r="O114" s="168"/>
    </row>
    <row r="115" spans="1:15" ht="24" x14ac:dyDescent="0.3">
      <c r="A115" s="381">
        <v>12.2</v>
      </c>
      <c r="B115" s="378" t="s">
        <v>146</v>
      </c>
      <c r="C115" s="383" t="s">
        <v>426</v>
      </c>
      <c r="D115" s="380" t="s">
        <v>147</v>
      </c>
      <c r="E115" s="380" t="s">
        <v>287</v>
      </c>
      <c r="F115" s="381" t="s">
        <v>64</v>
      </c>
      <c r="G115" s="168" t="s">
        <v>10</v>
      </c>
      <c r="H115" s="381" t="s">
        <v>68</v>
      </c>
      <c r="I115" s="168" t="str">
        <f>VLOOKUP(C115,'Guide (Bursa)'!$C$1:$K$214,8,FALSE)</f>
        <v>Not Applicable</v>
      </c>
      <c r="J115" s="168"/>
      <c r="K115" s="168"/>
      <c r="L115" s="390" t="s">
        <v>426</v>
      </c>
      <c r="M115" s="168"/>
      <c r="N115" s="168"/>
      <c r="O115" s="168"/>
    </row>
    <row r="116" spans="1:15" ht="24" x14ac:dyDescent="0.3">
      <c r="A116" s="381">
        <v>12.2</v>
      </c>
      <c r="B116" s="378" t="s">
        <v>146</v>
      </c>
      <c r="C116" s="383" t="s">
        <v>427</v>
      </c>
      <c r="D116" s="380" t="s">
        <v>148</v>
      </c>
      <c r="E116" s="380" t="s">
        <v>287</v>
      </c>
      <c r="F116" s="381" t="s">
        <v>64</v>
      </c>
      <c r="G116" s="168" t="s">
        <v>10</v>
      </c>
      <c r="H116" s="381" t="s">
        <v>68</v>
      </c>
      <c r="I116" s="168" t="str">
        <f>VLOOKUP(C116,'Guide (Bursa)'!$C$1:$K$214,8,FALSE)</f>
        <v>Not Applicable</v>
      </c>
      <c r="J116" s="168"/>
      <c r="K116" s="168"/>
      <c r="L116" s="390" t="s">
        <v>427</v>
      </c>
      <c r="M116" s="168"/>
      <c r="N116" s="168"/>
      <c r="O116" s="168"/>
    </row>
    <row r="117" spans="1:15" ht="24" x14ac:dyDescent="0.3">
      <c r="A117" s="381">
        <v>12.2</v>
      </c>
      <c r="B117" s="378" t="s">
        <v>146</v>
      </c>
      <c r="C117" s="383" t="s">
        <v>428</v>
      </c>
      <c r="D117" s="380" t="s">
        <v>149</v>
      </c>
      <c r="E117" s="380" t="s">
        <v>287</v>
      </c>
      <c r="F117" s="381" t="s">
        <v>64</v>
      </c>
      <c r="G117" s="168" t="s">
        <v>10</v>
      </c>
      <c r="H117" s="381" t="s">
        <v>68</v>
      </c>
      <c r="I117" s="168" t="str">
        <f>VLOOKUP(C117,'Guide (Bursa)'!$C$1:$K$214,8,FALSE)</f>
        <v>Not Applicable</v>
      </c>
      <c r="J117" s="168"/>
      <c r="K117" s="168"/>
      <c r="L117" s="390" t="s">
        <v>428</v>
      </c>
      <c r="M117" s="168"/>
      <c r="N117" s="168"/>
      <c r="O117" s="168"/>
    </row>
    <row r="118" spans="1:15" x14ac:dyDescent="0.3">
      <c r="A118" s="381">
        <v>13.1</v>
      </c>
      <c r="B118" s="378" t="s">
        <v>150</v>
      </c>
      <c r="C118" s="383" t="s">
        <v>429</v>
      </c>
      <c r="D118" s="381" t="s">
        <v>151</v>
      </c>
      <c r="E118" s="380" t="s">
        <v>287</v>
      </c>
      <c r="F118" s="381" t="s">
        <v>43</v>
      </c>
      <c r="G118" s="168" t="s">
        <v>10</v>
      </c>
      <c r="H118" s="381" t="s">
        <v>152</v>
      </c>
      <c r="I118" s="338" t="str">
        <f>VLOOKUP(C118,'Guide (Bursa)'!$C$1:$K$214,8,FALSE)</f>
        <v>FRM</v>
      </c>
      <c r="J118" s="168" t="str">
        <f>VLOOKUP(C118,'Guide (Bursa)'!$C$1:$K$214,9,FALSE)</f>
        <v>Nur Asiah Tuan Yaacob (BMSC) / Kelvin Wah Kah-Jian (BMDC)/Tee Kai Hong</v>
      </c>
      <c r="K118" s="168"/>
      <c r="L118" s="382" t="s">
        <v>429</v>
      </c>
      <c r="M118" s="168"/>
      <c r="N118" s="168"/>
      <c r="O118" s="168"/>
    </row>
    <row r="119" spans="1:15" ht="24" x14ac:dyDescent="0.3">
      <c r="A119" s="381">
        <v>13.1</v>
      </c>
      <c r="B119" s="378" t="s">
        <v>150</v>
      </c>
      <c r="C119" s="383" t="s">
        <v>430</v>
      </c>
      <c r="D119" s="381" t="s">
        <v>153</v>
      </c>
      <c r="E119" s="380" t="s">
        <v>287</v>
      </c>
      <c r="F119" s="381" t="s">
        <v>43</v>
      </c>
      <c r="G119" s="168" t="s">
        <v>10</v>
      </c>
      <c r="H119" s="381" t="s">
        <v>152</v>
      </c>
      <c r="I119" s="338" t="str">
        <f>VLOOKUP(C119,'Guide (Bursa)'!$C$1:$K$214,8,FALSE)</f>
        <v>FRM</v>
      </c>
      <c r="J119" s="168" t="str">
        <f>VLOOKUP(C119,'Guide (Bursa)'!$C$1:$K$214,9,FALSE)</f>
        <v>Nur Asiah Tuan Yaacob (BMSC) / Kelvin Wah Kah-Jian (BMDC)/Tee Kai Hong</v>
      </c>
      <c r="K119" s="168"/>
      <c r="L119" s="382" t="s">
        <v>430</v>
      </c>
      <c r="M119" s="168"/>
      <c r="N119" s="168"/>
      <c r="O119" s="168"/>
    </row>
    <row r="120" spans="1:15" x14ac:dyDescent="0.3">
      <c r="A120" s="381">
        <v>13.1</v>
      </c>
      <c r="B120" s="378" t="s">
        <v>150</v>
      </c>
      <c r="C120" s="383" t="s">
        <v>431</v>
      </c>
      <c r="D120" s="381" t="s">
        <v>154</v>
      </c>
      <c r="E120" s="380" t="s">
        <v>287</v>
      </c>
      <c r="F120" s="381" t="s">
        <v>43</v>
      </c>
      <c r="G120" s="168" t="s">
        <v>10</v>
      </c>
      <c r="H120" s="381" t="s">
        <v>152</v>
      </c>
      <c r="I120" s="338" t="str">
        <f>VLOOKUP(C120,'Guide (Bursa)'!$C$1:$K$214,8,FALSE)</f>
        <v>FRM</v>
      </c>
      <c r="J120" s="168" t="str">
        <f>VLOOKUP(C120,'Guide (Bursa)'!$C$1:$K$214,9,FALSE)</f>
        <v>Nur Asiah Tuan Yaacob (BMSC) / Kelvin Wah Kah-Jian (BMDC)/Tee Kai Hong</v>
      </c>
      <c r="K120" s="168"/>
      <c r="L120" s="382" t="s">
        <v>431</v>
      </c>
      <c r="M120" s="168"/>
      <c r="N120" s="168"/>
      <c r="O120" s="168"/>
    </row>
    <row r="121" spans="1:15" x14ac:dyDescent="0.3">
      <c r="A121" s="381">
        <v>13.1</v>
      </c>
      <c r="B121" s="378" t="s">
        <v>150</v>
      </c>
      <c r="C121" s="383" t="s">
        <v>432</v>
      </c>
      <c r="D121" s="381" t="s">
        <v>155</v>
      </c>
      <c r="E121" s="380" t="s">
        <v>156</v>
      </c>
      <c r="F121" s="381" t="s">
        <v>43</v>
      </c>
      <c r="G121" s="168" t="s">
        <v>10</v>
      </c>
      <c r="H121" s="381" t="s">
        <v>60</v>
      </c>
      <c r="I121" s="338" t="str">
        <f>VLOOKUP(C121,'Guide (Bursa)'!$C$1:$K$214,8,FALSE)</f>
        <v>FRM</v>
      </c>
      <c r="J121" s="168" t="str">
        <f>VLOOKUP(C121,'Guide (Bursa)'!$C$1:$K$214,9,FALSE)</f>
        <v>Nur Asiah Tuan Yaacob (BMSC) / Kelvin Wah Kah-Jian (BMDC)/Tee Kai Hong</v>
      </c>
      <c r="K121" s="168"/>
      <c r="L121" s="382" t="s">
        <v>432</v>
      </c>
      <c r="M121" s="168"/>
      <c r="N121" s="168"/>
      <c r="O121" s="168"/>
    </row>
    <row r="122" spans="1:15" ht="24" x14ac:dyDescent="0.3">
      <c r="A122" s="381">
        <v>13.1</v>
      </c>
      <c r="B122" s="378" t="s">
        <v>150</v>
      </c>
      <c r="C122" s="383" t="s">
        <v>433</v>
      </c>
      <c r="D122" s="381" t="s">
        <v>157</v>
      </c>
      <c r="E122" s="380" t="s">
        <v>156</v>
      </c>
      <c r="F122" s="381" t="s">
        <v>43</v>
      </c>
      <c r="G122" s="168" t="s">
        <v>10</v>
      </c>
      <c r="H122" s="381" t="s">
        <v>60</v>
      </c>
      <c r="I122" s="338" t="str">
        <f>VLOOKUP(C122,'Guide (Bursa)'!$C$1:$K$214,8,FALSE)</f>
        <v>FRM</v>
      </c>
      <c r="J122" s="168" t="str">
        <f>VLOOKUP(C122,'Guide (Bursa)'!$C$1:$K$214,9,FALSE)</f>
        <v>Nur Asiah Tuan Yaacob (BMSC) / Kelvin Wah Kah-Jian (BMDC)/Tee Kai Hong</v>
      </c>
      <c r="K122" s="168"/>
      <c r="L122" s="382" t="s">
        <v>433</v>
      </c>
      <c r="M122" s="168"/>
      <c r="N122" s="168"/>
      <c r="O122" s="168"/>
    </row>
    <row r="123" spans="1:15" ht="24" x14ac:dyDescent="0.3">
      <c r="A123" s="381">
        <v>14.1</v>
      </c>
      <c r="B123" s="378" t="s">
        <v>158</v>
      </c>
      <c r="C123" s="383" t="s">
        <v>434</v>
      </c>
      <c r="D123" s="380" t="s">
        <v>159</v>
      </c>
      <c r="E123" s="380" t="s">
        <v>287</v>
      </c>
      <c r="F123" s="381" t="s">
        <v>64</v>
      </c>
      <c r="G123" s="168" t="s">
        <v>10</v>
      </c>
      <c r="H123" s="381" t="s">
        <v>11</v>
      </c>
      <c r="I123" s="312" t="str">
        <f>VLOOKUP(C123,'Guide (Bursa)'!$C$1:$K$214,8,FALSE)</f>
        <v>CSO</v>
      </c>
      <c r="J123" s="168" t="str">
        <f>VLOOKUP(C123,'Guide (Bursa)'!$C$1:$K$214,9,FALSE)</f>
        <v>Chee Voon Wuah (BMSC) /Mohamed Hanein (BMDC)/Ong Pek Nee</v>
      </c>
      <c r="K123" s="168"/>
      <c r="L123" s="388" t="s">
        <v>434</v>
      </c>
      <c r="M123" s="168"/>
      <c r="N123" s="168"/>
      <c r="O123" s="168"/>
    </row>
    <row r="124" spans="1:15" ht="24" x14ac:dyDescent="0.3">
      <c r="A124" s="381">
        <v>14.1</v>
      </c>
      <c r="B124" s="378" t="s">
        <v>158</v>
      </c>
      <c r="C124" s="383" t="s">
        <v>435</v>
      </c>
      <c r="D124" s="380" t="s">
        <v>160</v>
      </c>
      <c r="E124" s="380" t="s">
        <v>287</v>
      </c>
      <c r="F124" s="381" t="s">
        <v>64</v>
      </c>
      <c r="G124" s="168" t="s">
        <v>10</v>
      </c>
      <c r="H124" s="381" t="s">
        <v>11</v>
      </c>
      <c r="I124" s="312" t="str">
        <f>VLOOKUP(C124,'Guide (Bursa)'!$C$1:$K$214,8,FALSE)</f>
        <v>CSO</v>
      </c>
      <c r="J124" s="168" t="str">
        <f>VLOOKUP(C124,'Guide (Bursa)'!$C$1:$K$214,9,FALSE)</f>
        <v>Chee Voon Wuah (BMSC) /Mohamed Hanein (BMDC)/Ong Pek Nee</v>
      </c>
      <c r="K124" s="168"/>
      <c r="L124" s="388" t="s">
        <v>435</v>
      </c>
      <c r="M124" s="168"/>
      <c r="N124" s="168"/>
      <c r="O124" s="168"/>
    </row>
    <row r="125" spans="1:15" ht="24" x14ac:dyDescent="0.3">
      <c r="A125" s="381">
        <v>14.1</v>
      </c>
      <c r="B125" s="378" t="s">
        <v>158</v>
      </c>
      <c r="C125" s="383" t="s">
        <v>436</v>
      </c>
      <c r="D125" s="380" t="s">
        <v>161</v>
      </c>
      <c r="E125" s="380" t="s">
        <v>287</v>
      </c>
      <c r="F125" s="381" t="s">
        <v>64</v>
      </c>
      <c r="G125" s="168" t="s">
        <v>10</v>
      </c>
      <c r="H125" s="381" t="s">
        <v>11</v>
      </c>
      <c r="I125" s="312" t="str">
        <f>VLOOKUP(C125,'Guide (Bursa)'!$C$1:$K$214,8,FALSE)</f>
        <v>CSO</v>
      </c>
      <c r="J125" s="168" t="str">
        <f>VLOOKUP(C125,'Guide (Bursa)'!$C$1:$K$214,9,FALSE)</f>
        <v>Chee Voon Wuah (BMSC) /Mohamed Hanein (BMDC)/Ong Pek Nee</v>
      </c>
      <c r="K125" s="168"/>
      <c r="L125" s="388" t="s">
        <v>436</v>
      </c>
      <c r="M125" s="168"/>
      <c r="N125" s="168"/>
      <c r="O125" s="168"/>
    </row>
    <row r="126" spans="1:15" ht="24" x14ac:dyDescent="0.3">
      <c r="A126" s="381">
        <v>14.1</v>
      </c>
      <c r="B126" s="378" t="s">
        <v>158</v>
      </c>
      <c r="C126" s="383" t="s">
        <v>437</v>
      </c>
      <c r="D126" s="380" t="s">
        <v>162</v>
      </c>
      <c r="E126" s="380" t="s">
        <v>287</v>
      </c>
      <c r="F126" s="381" t="s">
        <v>64</v>
      </c>
      <c r="G126" s="168" t="s">
        <v>10</v>
      </c>
      <c r="H126" s="381" t="s">
        <v>11</v>
      </c>
      <c r="I126" s="312" t="str">
        <f>VLOOKUP(C126,'Guide (Bursa)'!$C$1:$K$214,8,FALSE)</f>
        <v>CSO</v>
      </c>
      <c r="J126" s="168" t="str">
        <f>VLOOKUP(C126,'Guide (Bursa)'!$C$1:$K$214,9,FALSE)</f>
        <v>Chee Voon Wuah (BMSC) /Mohamed Hanein (BMDC)/Ong Pek Nee</v>
      </c>
      <c r="K126" s="168"/>
      <c r="L126" s="388" t="s">
        <v>437</v>
      </c>
      <c r="M126" s="168"/>
      <c r="N126" s="168"/>
      <c r="O126" s="168"/>
    </row>
    <row r="127" spans="1:15" x14ac:dyDescent="0.3">
      <c r="A127" s="381">
        <v>15.1</v>
      </c>
      <c r="B127" s="378" t="s">
        <v>163</v>
      </c>
      <c r="C127" s="383" t="s">
        <v>438</v>
      </c>
      <c r="D127" s="380" t="s">
        <v>164</v>
      </c>
      <c r="E127" s="380" t="s">
        <v>287</v>
      </c>
      <c r="F127" s="381" t="s">
        <v>9</v>
      </c>
      <c r="G127" s="168" t="s">
        <v>10</v>
      </c>
      <c r="H127" s="381" t="s">
        <v>165</v>
      </c>
      <c r="I127" s="473" t="s">
        <v>985</v>
      </c>
      <c r="J127" s="168" t="str">
        <f>VLOOKUP(C127,'Guide (Bursa)'!$C$1:$K$214,9,FALSE)</f>
        <v>Christopher Low Ching Soon (Finance) / Gomathi Ganesan (Treasury)</v>
      </c>
      <c r="K127" s="168"/>
      <c r="L127" s="391" t="s">
        <v>438</v>
      </c>
      <c r="M127" s="168"/>
      <c r="N127" s="168"/>
      <c r="O127" s="168"/>
    </row>
    <row r="128" spans="1:15" x14ac:dyDescent="0.3">
      <c r="A128" s="381">
        <v>15.1</v>
      </c>
      <c r="B128" s="378" t="s">
        <v>163</v>
      </c>
      <c r="C128" s="383" t="s">
        <v>439</v>
      </c>
      <c r="D128" s="380" t="s">
        <v>166</v>
      </c>
      <c r="E128" s="380" t="s">
        <v>287</v>
      </c>
      <c r="F128" s="381" t="s">
        <v>9</v>
      </c>
      <c r="G128" s="168" t="s">
        <v>10</v>
      </c>
      <c r="H128" s="381" t="s">
        <v>165</v>
      </c>
      <c r="I128" s="473" t="s">
        <v>985</v>
      </c>
      <c r="J128" s="168" t="str">
        <f>VLOOKUP(C128,'Guide (Bursa)'!$C$1:$K$214,9,FALSE)</f>
        <v>Christopher Low Ching Soon (Finance) / Gomathi Ganesan (Treasury)</v>
      </c>
      <c r="K128" s="168"/>
      <c r="L128" s="391" t="s">
        <v>439</v>
      </c>
      <c r="M128" s="168"/>
      <c r="N128" s="168"/>
      <c r="O128" s="168"/>
    </row>
    <row r="129" spans="1:15" x14ac:dyDescent="0.3">
      <c r="A129" s="381">
        <v>15.2</v>
      </c>
      <c r="B129" s="378" t="s">
        <v>167</v>
      </c>
      <c r="C129" s="383" t="s">
        <v>440</v>
      </c>
      <c r="D129" s="380" t="s">
        <v>168</v>
      </c>
      <c r="E129" s="380" t="s">
        <v>287</v>
      </c>
      <c r="F129" s="381" t="s">
        <v>9</v>
      </c>
      <c r="G129" s="168" t="s">
        <v>10</v>
      </c>
      <c r="H129" s="381" t="s">
        <v>165</v>
      </c>
      <c r="I129" s="473" t="s">
        <v>985</v>
      </c>
      <c r="J129" s="168" t="str">
        <f>VLOOKUP(C129,'Guide (Bursa)'!$C$1:$K$214,9,FALSE)</f>
        <v>Christopher Low Ching Soon (Finance) / Gomathi Ganesan (Treasury)</v>
      </c>
      <c r="K129" s="168"/>
      <c r="L129" s="391" t="s">
        <v>440</v>
      </c>
      <c r="M129" s="168"/>
      <c r="N129" s="168"/>
      <c r="O129" s="168"/>
    </row>
    <row r="130" spans="1:15" x14ac:dyDescent="0.3">
      <c r="A130" s="381">
        <v>15.2</v>
      </c>
      <c r="B130" s="378" t="s">
        <v>167</v>
      </c>
      <c r="C130" s="383" t="s">
        <v>441</v>
      </c>
      <c r="D130" s="380" t="s">
        <v>169</v>
      </c>
      <c r="E130" s="380" t="s">
        <v>287</v>
      </c>
      <c r="F130" s="381" t="s">
        <v>9</v>
      </c>
      <c r="G130" s="168" t="s">
        <v>10</v>
      </c>
      <c r="H130" s="381" t="s">
        <v>165</v>
      </c>
      <c r="I130" s="473" t="s">
        <v>985</v>
      </c>
      <c r="J130" s="168" t="str">
        <f>VLOOKUP(C130,'Guide (Bursa)'!$C$1:$K$214,9,FALSE)</f>
        <v>Christopher Low Ching Soon (Finance) / Gomathi Ganesan (Treasury)</v>
      </c>
      <c r="K130" s="168"/>
      <c r="L130" s="391" t="s">
        <v>441</v>
      </c>
      <c r="M130" s="168"/>
      <c r="N130" s="168"/>
      <c r="O130" s="168"/>
    </row>
    <row r="131" spans="1:15" x14ac:dyDescent="0.3">
      <c r="A131" s="381">
        <v>15.2</v>
      </c>
      <c r="B131" s="378" t="s">
        <v>167</v>
      </c>
      <c r="C131" s="383" t="s">
        <v>442</v>
      </c>
      <c r="D131" s="380" t="s">
        <v>170</v>
      </c>
      <c r="E131" s="380" t="s">
        <v>287</v>
      </c>
      <c r="F131" s="381" t="s">
        <v>9</v>
      </c>
      <c r="G131" s="168" t="s">
        <v>10</v>
      </c>
      <c r="H131" s="381" t="s">
        <v>165</v>
      </c>
      <c r="I131" s="473" t="s">
        <v>985</v>
      </c>
      <c r="J131" s="168" t="str">
        <f>VLOOKUP(C131,'Guide (Bursa)'!$C$1:$K$214,9,FALSE)</f>
        <v>Christopher Low Ching Soon (Finance) / Gomathi Ganesan (Treasury)</v>
      </c>
      <c r="K131" s="168"/>
      <c r="L131" s="391" t="s">
        <v>442</v>
      </c>
      <c r="M131" s="168"/>
      <c r="N131" s="168"/>
      <c r="O131" s="168"/>
    </row>
    <row r="132" spans="1:15" x14ac:dyDescent="0.3">
      <c r="A132" s="381">
        <v>15.2</v>
      </c>
      <c r="B132" s="378" t="s">
        <v>167</v>
      </c>
      <c r="C132" s="383" t="s">
        <v>443</v>
      </c>
      <c r="D132" s="380" t="s">
        <v>171</v>
      </c>
      <c r="E132" s="380" t="s">
        <v>287</v>
      </c>
      <c r="F132" s="381" t="s">
        <v>9</v>
      </c>
      <c r="G132" s="168" t="s">
        <v>10</v>
      </c>
      <c r="H132" s="381" t="s">
        <v>165</v>
      </c>
      <c r="I132" s="473" t="s">
        <v>985</v>
      </c>
      <c r="J132" s="168" t="str">
        <f>VLOOKUP(C132,'Guide (Bursa)'!$C$1:$K$214,9,FALSE)</f>
        <v>Christopher Low Ching Soon (Finance) / Gomathi Ganesan (Treasury)</v>
      </c>
      <c r="K132" s="168"/>
      <c r="L132" s="391" t="s">
        <v>443</v>
      </c>
      <c r="M132" s="168"/>
      <c r="N132" s="168"/>
      <c r="O132" s="168"/>
    </row>
    <row r="133" spans="1:15" x14ac:dyDescent="0.3">
      <c r="A133" s="381">
        <v>15.2</v>
      </c>
      <c r="B133" s="378" t="s">
        <v>167</v>
      </c>
      <c r="C133" s="383" t="s">
        <v>444</v>
      </c>
      <c r="D133" s="380" t="s">
        <v>172</v>
      </c>
      <c r="E133" s="380" t="s">
        <v>287</v>
      </c>
      <c r="F133" s="381" t="s">
        <v>9</v>
      </c>
      <c r="G133" s="168" t="s">
        <v>10</v>
      </c>
      <c r="H133" s="381" t="s">
        <v>165</v>
      </c>
      <c r="I133" s="473" t="s">
        <v>985</v>
      </c>
      <c r="J133" s="168" t="str">
        <f>VLOOKUP(C133,'Guide (Bursa)'!$C$1:$K$214,9,FALSE)</f>
        <v>Christopher Low Ching Soon (Finance) / Gomathi Ganesan (Treasury)</v>
      </c>
      <c r="K133" s="168"/>
      <c r="L133" s="391" t="s">
        <v>444</v>
      </c>
      <c r="M133" s="168"/>
      <c r="N133" s="168"/>
      <c r="O133" s="168"/>
    </row>
    <row r="134" spans="1:15" x14ac:dyDescent="0.3">
      <c r="A134" s="381">
        <v>15.2</v>
      </c>
      <c r="B134" s="378" t="s">
        <v>167</v>
      </c>
      <c r="C134" s="383" t="s">
        <v>445</v>
      </c>
      <c r="D134" s="380" t="s">
        <v>173</v>
      </c>
      <c r="E134" s="380" t="s">
        <v>287</v>
      </c>
      <c r="F134" s="381" t="s">
        <v>43</v>
      </c>
      <c r="G134" s="168" t="s">
        <v>10</v>
      </c>
      <c r="H134" s="381" t="s">
        <v>165</v>
      </c>
      <c r="I134" s="473" t="s">
        <v>985</v>
      </c>
      <c r="J134" s="168" t="str">
        <f>VLOOKUP(C134,'Guide (Bursa)'!$C$1:$K$214,9,FALSE)</f>
        <v>Christopher Low Ching Soon (Finance) / Gomathi Ganesan (Treasury)</v>
      </c>
      <c r="K134" s="168"/>
      <c r="L134" s="391" t="s">
        <v>445</v>
      </c>
      <c r="M134" s="168"/>
      <c r="N134" s="168"/>
      <c r="O134" s="168"/>
    </row>
    <row r="135" spans="1:15" x14ac:dyDescent="0.3">
      <c r="A135" s="381">
        <v>15.2</v>
      </c>
      <c r="B135" s="378" t="s">
        <v>167</v>
      </c>
      <c r="C135" s="383" t="s">
        <v>446</v>
      </c>
      <c r="D135" s="380" t="s">
        <v>174</v>
      </c>
      <c r="E135" s="380" t="s">
        <v>287</v>
      </c>
      <c r="F135" s="381" t="s">
        <v>43</v>
      </c>
      <c r="G135" s="168" t="s">
        <v>10</v>
      </c>
      <c r="H135" s="381" t="s">
        <v>165</v>
      </c>
      <c r="I135" s="473" t="s">
        <v>985</v>
      </c>
      <c r="J135" s="168" t="str">
        <f>VLOOKUP(C135,'Guide (Bursa)'!$C$1:$K$214,9,FALSE)</f>
        <v>Christopher Low Ching Soon (Finance) / Gomathi Ganesan (Treasury)</v>
      </c>
      <c r="K135" s="168"/>
      <c r="L135" s="391" t="s">
        <v>446</v>
      </c>
      <c r="M135" s="168"/>
      <c r="N135" s="168"/>
      <c r="O135" s="168"/>
    </row>
    <row r="136" spans="1:15" x14ac:dyDescent="0.3">
      <c r="A136" s="381">
        <v>15.3</v>
      </c>
      <c r="B136" s="378" t="s">
        <v>175</v>
      </c>
      <c r="C136" s="383" t="s">
        <v>447</v>
      </c>
      <c r="D136" s="380" t="s">
        <v>176</v>
      </c>
      <c r="E136" s="380" t="s">
        <v>287</v>
      </c>
      <c r="F136" s="381" t="s">
        <v>64</v>
      </c>
      <c r="G136" s="168" t="s">
        <v>10</v>
      </c>
      <c r="H136" s="381" t="s">
        <v>165</v>
      </c>
      <c r="I136" s="473" t="s">
        <v>985</v>
      </c>
      <c r="J136" s="168" t="str">
        <f>VLOOKUP(C136,'Guide (Bursa)'!$C$1:$K$214,9,FALSE)</f>
        <v>Christopher Low Ching Soon (Finance) / Gomathi Ganesan (Treasury)</v>
      </c>
      <c r="K136" s="168"/>
      <c r="L136" s="391" t="s">
        <v>447</v>
      </c>
      <c r="M136" s="168"/>
      <c r="N136" s="168"/>
      <c r="O136" s="168"/>
    </row>
    <row r="137" spans="1:15" ht="24" x14ac:dyDescent="0.3">
      <c r="A137" s="381">
        <v>15.3</v>
      </c>
      <c r="B137" s="378" t="s">
        <v>175</v>
      </c>
      <c r="C137" s="383" t="s">
        <v>448</v>
      </c>
      <c r="D137" s="380" t="s">
        <v>177</v>
      </c>
      <c r="E137" s="380" t="s">
        <v>287</v>
      </c>
      <c r="F137" s="381" t="s">
        <v>64</v>
      </c>
      <c r="G137" s="168" t="s">
        <v>10</v>
      </c>
      <c r="H137" s="381" t="s">
        <v>165</v>
      </c>
      <c r="I137" s="473" t="s">
        <v>985</v>
      </c>
      <c r="J137" s="168" t="str">
        <f>VLOOKUP(C137,'Guide (Bursa)'!$C$1:$K$214,9,FALSE)</f>
        <v>Christopher Low Ching Soon (Finance) / Gomathi Ganesan (Treasury)</v>
      </c>
      <c r="K137" s="168"/>
      <c r="L137" s="391" t="s">
        <v>448</v>
      </c>
      <c r="M137" s="168"/>
      <c r="N137" s="168"/>
      <c r="O137" s="168"/>
    </row>
    <row r="138" spans="1:15" ht="36" x14ac:dyDescent="0.3">
      <c r="A138" s="381">
        <v>16.100000000000001</v>
      </c>
      <c r="B138" s="378" t="s">
        <v>178</v>
      </c>
      <c r="C138" s="383" t="s">
        <v>449</v>
      </c>
      <c r="D138" s="380" t="s">
        <v>179</v>
      </c>
      <c r="E138" s="380" t="s">
        <v>287</v>
      </c>
      <c r="F138" s="381" t="s">
        <v>9</v>
      </c>
      <c r="G138" s="168" t="s">
        <v>10</v>
      </c>
      <c r="H138" s="381" t="s">
        <v>11</v>
      </c>
      <c r="I138" s="169" t="str">
        <f>VLOOKUP(C138,'Guide (Bursa)'!$C$1:$K$214,8,FALSE)</f>
        <v>Treasury</v>
      </c>
      <c r="J138" s="168" t="str">
        <f>VLOOKUP(C138,'Guide (Bursa)'!$C$1:$K$214,9,FALSE)</f>
        <v>Christopher Low Ching Soon (Finance) / Gomathi Ganesan (Treasury)</v>
      </c>
      <c r="K138" s="168"/>
      <c r="L138" s="391" t="s">
        <v>449</v>
      </c>
      <c r="M138" s="168"/>
      <c r="N138" s="168"/>
      <c r="O138" s="168"/>
    </row>
    <row r="139" spans="1:15" ht="36" x14ac:dyDescent="0.3">
      <c r="A139" s="381">
        <v>16.100000000000001</v>
      </c>
      <c r="B139" s="378" t="s">
        <v>178</v>
      </c>
      <c r="C139" s="383" t="s">
        <v>450</v>
      </c>
      <c r="D139" s="380" t="s">
        <v>180</v>
      </c>
      <c r="E139" s="380" t="s">
        <v>287</v>
      </c>
      <c r="F139" s="381" t="s">
        <v>9</v>
      </c>
      <c r="G139" s="168" t="s">
        <v>10</v>
      </c>
      <c r="H139" s="381" t="s">
        <v>11</v>
      </c>
      <c r="I139" s="169" t="str">
        <f>VLOOKUP(C139,'Guide (Bursa)'!$C$1:$K$214,8,FALSE)</f>
        <v>Treasury</v>
      </c>
      <c r="J139" s="168" t="str">
        <f>VLOOKUP(C139,'Guide (Bursa)'!$C$1:$K$214,9,FALSE)</f>
        <v>Christopher Low Ching Soon (Finance) / Gomathi Ganesan (Treasury)</v>
      </c>
      <c r="K139" s="168"/>
      <c r="L139" s="391" t="s">
        <v>450</v>
      </c>
      <c r="M139" s="168"/>
      <c r="N139" s="168"/>
      <c r="O139" s="168"/>
    </row>
    <row r="140" spans="1:15" ht="24" x14ac:dyDescent="0.3">
      <c r="A140" s="381">
        <v>16.2</v>
      </c>
      <c r="B140" s="378" t="s">
        <v>181</v>
      </c>
      <c r="C140" s="383" t="s">
        <v>451</v>
      </c>
      <c r="D140" s="381" t="s">
        <v>182</v>
      </c>
      <c r="E140" s="380" t="s">
        <v>287</v>
      </c>
      <c r="F140" s="381" t="s">
        <v>64</v>
      </c>
      <c r="G140" s="168" t="s">
        <v>10</v>
      </c>
      <c r="H140" s="381" t="s">
        <v>11</v>
      </c>
      <c r="I140" s="169" t="str">
        <f>VLOOKUP(C140,'Guide (Bursa)'!$C$1:$K$214,8,FALSE)</f>
        <v>Treasury</v>
      </c>
      <c r="J140" s="168" t="str">
        <f>VLOOKUP(C140,'Guide (Bursa)'!$C$1:$K$214,9,FALSE)</f>
        <v>Christopher Low Ching Soon (Finance) / Gomathi Ganesan (Treasury)</v>
      </c>
      <c r="K140" s="168"/>
      <c r="L140" s="391" t="s">
        <v>451</v>
      </c>
      <c r="M140" s="168"/>
      <c r="N140" s="168"/>
      <c r="O140" s="168"/>
    </row>
    <row r="141" spans="1:15" ht="24" x14ac:dyDescent="0.3">
      <c r="A141" s="381">
        <v>16.2</v>
      </c>
      <c r="B141" s="378" t="s">
        <v>181</v>
      </c>
      <c r="C141" s="383" t="s">
        <v>452</v>
      </c>
      <c r="D141" s="381" t="s">
        <v>183</v>
      </c>
      <c r="E141" s="380" t="s">
        <v>287</v>
      </c>
      <c r="F141" s="381" t="s">
        <v>64</v>
      </c>
      <c r="G141" s="168" t="s">
        <v>10</v>
      </c>
      <c r="H141" s="381" t="s">
        <v>11</v>
      </c>
      <c r="I141" s="169" t="str">
        <f>VLOOKUP(C141,'Guide (Bursa)'!$C$1:$K$214,8,FALSE)</f>
        <v>Treasury</v>
      </c>
      <c r="J141" s="168" t="str">
        <f>VLOOKUP(C141,'Guide (Bursa)'!$C$1:$K$214,9,FALSE)</f>
        <v>Christopher Low Ching Soon (Finance) / Gomathi Ganesan (Treasury)</v>
      </c>
      <c r="K141" s="168"/>
      <c r="L141" s="391" t="s">
        <v>452</v>
      </c>
      <c r="M141" s="168"/>
      <c r="N141" s="168"/>
      <c r="O141" s="168"/>
    </row>
    <row r="142" spans="1:15" ht="24" x14ac:dyDescent="0.3">
      <c r="A142" s="381">
        <v>16.2</v>
      </c>
      <c r="B142" s="378" t="s">
        <v>181</v>
      </c>
      <c r="C142" s="383" t="s">
        <v>453</v>
      </c>
      <c r="D142" s="381" t="s">
        <v>184</v>
      </c>
      <c r="E142" s="380" t="s">
        <v>287</v>
      </c>
      <c r="F142" s="381" t="s">
        <v>64</v>
      </c>
      <c r="G142" s="168" t="s">
        <v>10</v>
      </c>
      <c r="H142" s="381" t="s">
        <v>11</v>
      </c>
      <c r="I142" s="169" t="str">
        <f>VLOOKUP(C142,'Guide (Bursa)'!$C$1:$K$214,8,FALSE)</f>
        <v>Treasury</v>
      </c>
      <c r="J142" s="168" t="str">
        <f>VLOOKUP(C142,'Guide (Bursa)'!$C$1:$K$214,9,FALSE)</f>
        <v>Christopher Low Ching Soon (Finance) / Gomathi Ganesan (Treasury)</v>
      </c>
      <c r="K142" s="168"/>
      <c r="L142" s="391" t="s">
        <v>453</v>
      </c>
      <c r="M142" s="168"/>
      <c r="N142" s="168"/>
      <c r="O142" s="168"/>
    </row>
    <row r="143" spans="1:15" ht="24" x14ac:dyDescent="0.3">
      <c r="A143" s="381">
        <v>16.2</v>
      </c>
      <c r="B143" s="378" t="s">
        <v>181</v>
      </c>
      <c r="C143" s="383" t="s">
        <v>454</v>
      </c>
      <c r="D143" s="381" t="s">
        <v>185</v>
      </c>
      <c r="E143" s="380" t="s">
        <v>287</v>
      </c>
      <c r="F143" s="381" t="s">
        <v>64</v>
      </c>
      <c r="G143" s="168" t="s">
        <v>10</v>
      </c>
      <c r="H143" s="381" t="s">
        <v>11</v>
      </c>
      <c r="I143" s="169" t="str">
        <f>VLOOKUP(C143,'Guide (Bursa)'!$C$1:$K$214,8,FALSE)</f>
        <v>Treasury</v>
      </c>
      <c r="J143" s="168" t="str">
        <f>VLOOKUP(C143,'Guide (Bursa)'!$C$1:$K$214,9,FALSE)</f>
        <v>Christopher Low Ching Soon (Finance) / Gomathi Ganesan (Treasury)</v>
      </c>
      <c r="K143" s="168"/>
      <c r="L143" s="391" t="s">
        <v>454</v>
      </c>
      <c r="M143" s="168"/>
      <c r="N143" s="168"/>
      <c r="O143" s="168"/>
    </row>
    <row r="144" spans="1:15" ht="24" x14ac:dyDescent="0.3">
      <c r="A144" s="381">
        <v>16.2</v>
      </c>
      <c r="B144" s="378" t="s">
        <v>181</v>
      </c>
      <c r="C144" s="383" t="s">
        <v>455</v>
      </c>
      <c r="D144" s="381" t="s">
        <v>186</v>
      </c>
      <c r="E144" s="380" t="s">
        <v>287</v>
      </c>
      <c r="F144" s="381" t="s">
        <v>64</v>
      </c>
      <c r="G144" s="168" t="s">
        <v>10</v>
      </c>
      <c r="H144" s="381" t="s">
        <v>11</v>
      </c>
      <c r="I144" s="169" t="str">
        <f>VLOOKUP(C144,'Guide (Bursa)'!$C$1:$K$214,8,FALSE)</f>
        <v>Treasury</v>
      </c>
      <c r="J144" s="168" t="str">
        <f>VLOOKUP(C144,'Guide (Bursa)'!$C$1:$K$214,9,FALSE)</f>
        <v>Christopher Low Ching Soon (Finance) / Gomathi Ganesan (Treasury)</v>
      </c>
      <c r="K144" s="168"/>
      <c r="L144" s="391" t="s">
        <v>455</v>
      </c>
      <c r="M144" s="168"/>
      <c r="N144" s="168"/>
      <c r="O144" s="168"/>
    </row>
    <row r="145" spans="1:15" ht="24" x14ac:dyDescent="0.3">
      <c r="A145" s="381">
        <v>16.2</v>
      </c>
      <c r="B145" s="378" t="s">
        <v>181</v>
      </c>
      <c r="C145" s="383" t="s">
        <v>456</v>
      </c>
      <c r="D145" s="381" t="s">
        <v>187</v>
      </c>
      <c r="E145" s="380" t="s">
        <v>287</v>
      </c>
      <c r="F145" s="381" t="s">
        <v>64</v>
      </c>
      <c r="G145" s="168" t="s">
        <v>10</v>
      </c>
      <c r="H145" s="381" t="s">
        <v>11</v>
      </c>
      <c r="I145" s="169" t="str">
        <f>VLOOKUP(C145,'Guide (Bursa)'!$C$1:$K$214,8,FALSE)</f>
        <v>Treasury</v>
      </c>
      <c r="J145" s="168" t="str">
        <f>VLOOKUP(C145,'Guide (Bursa)'!$C$1:$K$214,9,FALSE)</f>
        <v>Christopher Low Ching Soon (Finance) / Gomathi Ganesan (Treasury)</v>
      </c>
      <c r="K145" s="168"/>
      <c r="L145" s="391" t="s">
        <v>456</v>
      </c>
      <c r="M145" s="168"/>
      <c r="N145" s="168"/>
      <c r="O145" s="168"/>
    </row>
    <row r="146" spans="1:15" ht="24" x14ac:dyDescent="0.3">
      <c r="A146" s="381">
        <v>16.2</v>
      </c>
      <c r="B146" s="378" t="s">
        <v>181</v>
      </c>
      <c r="C146" s="383" t="s">
        <v>457</v>
      </c>
      <c r="D146" s="381" t="s">
        <v>188</v>
      </c>
      <c r="E146" s="380" t="s">
        <v>287</v>
      </c>
      <c r="F146" s="381" t="s">
        <v>64</v>
      </c>
      <c r="G146" s="168" t="s">
        <v>10</v>
      </c>
      <c r="H146" s="381" t="s">
        <v>11</v>
      </c>
      <c r="I146" s="169" t="str">
        <f>VLOOKUP(C146,'Guide (Bursa)'!$C$1:$K$214,8,FALSE)</f>
        <v>Treasury</v>
      </c>
      <c r="J146" s="168" t="str">
        <f>VLOOKUP(C146,'Guide (Bursa)'!$C$1:$K$214,9,FALSE)</f>
        <v>Christopher Low Ching Soon (Finance) / Gomathi Ganesan (Treasury)</v>
      </c>
      <c r="K146" s="168"/>
      <c r="L146" s="391" t="s">
        <v>457</v>
      </c>
      <c r="M146" s="168"/>
      <c r="N146" s="168"/>
      <c r="O146" s="168"/>
    </row>
    <row r="147" spans="1:15" ht="36" x14ac:dyDescent="0.3">
      <c r="A147" s="381">
        <v>16.2</v>
      </c>
      <c r="B147" s="378" t="s">
        <v>181</v>
      </c>
      <c r="C147" s="383" t="s">
        <v>543</v>
      </c>
      <c r="D147" s="381" t="s">
        <v>189</v>
      </c>
      <c r="E147" s="381" t="s">
        <v>190</v>
      </c>
      <c r="F147" s="381" t="s">
        <v>64</v>
      </c>
      <c r="G147" s="168" t="s">
        <v>644</v>
      </c>
      <c r="H147" s="381" t="s">
        <v>11</v>
      </c>
      <c r="I147" s="169" t="str">
        <f>VLOOKUP(C147,'Guide (Bursa)'!$C$1:$K$214,8,FALSE)</f>
        <v>Treasury</v>
      </c>
      <c r="J147" s="168" t="str">
        <f>VLOOKUP(C147,'Guide (Bursa)'!$C$1:$K$214,9,FALSE)</f>
        <v>Christopher Low Ching Soon (Finance) / Gomathi Ganesan (Treasury)</v>
      </c>
      <c r="K147" s="381" t="s">
        <v>1000</v>
      </c>
      <c r="L147" s="392"/>
      <c r="M147" s="168"/>
      <c r="N147" s="168"/>
      <c r="O147" s="168"/>
    </row>
    <row r="148" spans="1:15" ht="36" x14ac:dyDescent="0.3">
      <c r="A148" s="381">
        <v>16.2</v>
      </c>
      <c r="B148" s="378" t="s">
        <v>181</v>
      </c>
      <c r="C148" s="383" t="s">
        <v>458</v>
      </c>
      <c r="D148" s="381" t="s">
        <v>191</v>
      </c>
      <c r="E148" s="380" t="s">
        <v>287</v>
      </c>
      <c r="F148" s="381" t="s">
        <v>192</v>
      </c>
      <c r="G148" s="168" t="s">
        <v>10</v>
      </c>
      <c r="H148" s="381" t="s">
        <v>11</v>
      </c>
      <c r="I148" s="169" t="str">
        <f>VLOOKUP(C148,'Guide (Bursa)'!$C$1:$K$214,8,FALSE)</f>
        <v>Treasury</v>
      </c>
      <c r="J148" s="168" t="str">
        <f>VLOOKUP(C148,'Guide (Bursa)'!$C$1:$K$214,9,FALSE)</f>
        <v>Christopher Low Ching Soon (Finance) / Gomathi Ganesan (Treasury)</v>
      </c>
      <c r="K148" s="168"/>
      <c r="L148" s="391" t="s">
        <v>458</v>
      </c>
      <c r="M148" s="168"/>
      <c r="N148" s="168"/>
      <c r="O148" s="168"/>
    </row>
    <row r="149" spans="1:15" ht="24" x14ac:dyDescent="0.3">
      <c r="A149" s="381">
        <v>16.2</v>
      </c>
      <c r="B149" s="378" t="s">
        <v>181</v>
      </c>
      <c r="C149" s="383" t="s">
        <v>459</v>
      </c>
      <c r="D149" s="381" t="s">
        <v>193</v>
      </c>
      <c r="E149" s="380" t="s">
        <v>287</v>
      </c>
      <c r="F149" s="381" t="s">
        <v>64</v>
      </c>
      <c r="G149" s="168" t="s">
        <v>10</v>
      </c>
      <c r="H149" s="381" t="s">
        <v>11</v>
      </c>
      <c r="I149" s="169" t="str">
        <f>VLOOKUP(C149,'Guide (Bursa)'!$C$1:$K$214,8,FALSE)</f>
        <v>Treasury</v>
      </c>
      <c r="J149" s="168" t="str">
        <f>VLOOKUP(C149,'Guide (Bursa)'!$C$1:$K$214,9,FALSE)</f>
        <v>Christopher Low Ching Soon (Finance) / Gomathi Ganesan (Treasury)</v>
      </c>
      <c r="K149" s="168"/>
      <c r="L149" s="391" t="s">
        <v>459</v>
      </c>
      <c r="M149" s="168"/>
      <c r="N149" s="168"/>
      <c r="O149" s="168"/>
    </row>
    <row r="150" spans="1:15" ht="24" x14ac:dyDescent="0.3">
      <c r="A150" s="381">
        <v>16.2</v>
      </c>
      <c r="B150" s="378" t="s">
        <v>181</v>
      </c>
      <c r="C150" s="383" t="s">
        <v>460</v>
      </c>
      <c r="D150" s="381" t="s">
        <v>194</v>
      </c>
      <c r="E150" s="380" t="s">
        <v>287</v>
      </c>
      <c r="F150" s="381" t="s">
        <v>64</v>
      </c>
      <c r="G150" s="168" t="s">
        <v>10</v>
      </c>
      <c r="H150" s="381" t="s">
        <v>11</v>
      </c>
      <c r="I150" s="169" t="str">
        <f>VLOOKUP(C150,'Guide (Bursa)'!$C$1:$K$214,8,FALSE)</f>
        <v>Treasury</v>
      </c>
      <c r="J150" s="168" t="str">
        <f>VLOOKUP(C150,'Guide (Bursa)'!$C$1:$K$214,9,FALSE)</f>
        <v>Christopher Low Ching Soon (Finance) / Gomathi Ganesan (Treasury)</v>
      </c>
      <c r="K150" s="168"/>
      <c r="L150" s="391" t="s">
        <v>460</v>
      </c>
      <c r="M150" s="168"/>
      <c r="N150" s="168"/>
      <c r="O150" s="168"/>
    </row>
    <row r="151" spans="1:15" ht="24" x14ac:dyDescent="0.3">
      <c r="A151" s="381">
        <v>16.2</v>
      </c>
      <c r="B151" s="378" t="s">
        <v>181</v>
      </c>
      <c r="C151" s="383" t="s">
        <v>461</v>
      </c>
      <c r="D151" s="381" t="s">
        <v>195</v>
      </c>
      <c r="E151" s="380" t="s">
        <v>287</v>
      </c>
      <c r="F151" s="381" t="s">
        <v>64</v>
      </c>
      <c r="G151" s="168" t="s">
        <v>10</v>
      </c>
      <c r="H151" s="381" t="s">
        <v>11</v>
      </c>
      <c r="I151" s="169" t="str">
        <f>VLOOKUP(C151,'Guide (Bursa)'!$C$1:$K$214,8,FALSE)</f>
        <v>Treasury</v>
      </c>
      <c r="J151" s="168" t="str">
        <f>VLOOKUP(C151,'Guide (Bursa)'!$C$1:$K$214,9,FALSE)</f>
        <v>Christopher Low Ching Soon (Finance) / Gomathi Ganesan (Treasury)</v>
      </c>
      <c r="K151" s="168"/>
      <c r="L151" s="391" t="s">
        <v>461</v>
      </c>
      <c r="M151" s="168"/>
      <c r="N151" s="168"/>
      <c r="O151" s="168"/>
    </row>
    <row r="152" spans="1:15" ht="24" x14ac:dyDescent="0.3">
      <c r="A152" s="381">
        <v>16.2</v>
      </c>
      <c r="B152" s="378" t="s">
        <v>181</v>
      </c>
      <c r="C152" s="383" t="s">
        <v>462</v>
      </c>
      <c r="D152" s="381" t="s">
        <v>196</v>
      </c>
      <c r="E152" s="380" t="s">
        <v>287</v>
      </c>
      <c r="F152" s="381" t="s">
        <v>64</v>
      </c>
      <c r="G152" s="168" t="s">
        <v>10</v>
      </c>
      <c r="H152" s="381" t="s">
        <v>11</v>
      </c>
      <c r="I152" s="169" t="str">
        <f>VLOOKUP(C152,'Guide (Bursa)'!$C$1:$K$214,8,FALSE)</f>
        <v>Treasury</v>
      </c>
      <c r="J152" s="168" t="str">
        <f>VLOOKUP(C152,'Guide (Bursa)'!$C$1:$K$214,9,FALSE)</f>
        <v>Christopher Low Ching Soon (Finance) / Gomathi Ganesan (Treasury)</v>
      </c>
      <c r="K152" s="168"/>
      <c r="L152" s="391" t="s">
        <v>462</v>
      </c>
      <c r="M152" s="168"/>
      <c r="N152" s="168"/>
      <c r="O152" s="168"/>
    </row>
    <row r="153" spans="1:15" ht="24" x14ac:dyDescent="0.3">
      <c r="A153" s="381">
        <v>16.2</v>
      </c>
      <c r="B153" s="378" t="s">
        <v>181</v>
      </c>
      <c r="C153" s="383" t="s">
        <v>463</v>
      </c>
      <c r="D153" s="381" t="s">
        <v>197</v>
      </c>
      <c r="E153" s="380" t="s">
        <v>287</v>
      </c>
      <c r="F153" s="381" t="s">
        <v>64</v>
      </c>
      <c r="G153" s="168" t="s">
        <v>10</v>
      </c>
      <c r="H153" s="381" t="s">
        <v>11</v>
      </c>
      <c r="I153" s="169" t="str">
        <f>VLOOKUP(C153,'Guide (Bursa)'!$C$1:$K$214,8,FALSE)</f>
        <v>Treasury</v>
      </c>
      <c r="J153" s="168" t="str">
        <f>VLOOKUP(C153,'Guide (Bursa)'!$C$1:$K$214,9,FALSE)</f>
        <v>Christopher Low Ching Soon (Finance) / Gomathi Ganesan (Treasury)</v>
      </c>
      <c r="K153" s="168"/>
      <c r="L153" s="391" t="s">
        <v>463</v>
      </c>
      <c r="M153" s="168"/>
      <c r="N153" s="168"/>
      <c r="O153" s="168"/>
    </row>
    <row r="154" spans="1:15" ht="36" x14ac:dyDescent="0.3">
      <c r="A154" s="381">
        <v>16.2</v>
      </c>
      <c r="B154" s="378" t="s">
        <v>181</v>
      </c>
      <c r="C154" s="383" t="s">
        <v>544</v>
      </c>
      <c r="D154" s="381" t="s">
        <v>198</v>
      </c>
      <c r="E154" s="381" t="s">
        <v>199</v>
      </c>
      <c r="F154" s="381" t="s">
        <v>64</v>
      </c>
      <c r="G154" s="168" t="s">
        <v>644</v>
      </c>
      <c r="H154" s="381" t="s">
        <v>11</v>
      </c>
      <c r="I154" s="169" t="str">
        <f>VLOOKUP(C154,'Guide (Bursa)'!$C$1:$K$214,8,FALSE)</f>
        <v>Treasury</v>
      </c>
      <c r="J154" s="168" t="str">
        <f>VLOOKUP(C154,'Guide (Bursa)'!$C$1:$K$214,9,FALSE)</f>
        <v>Christopher Low Ching Soon (Finance) / Gomathi Ganesan (Treasury)</v>
      </c>
      <c r="K154" s="381" t="s">
        <v>1000</v>
      </c>
      <c r="L154" s="392"/>
      <c r="M154" s="168"/>
      <c r="N154" s="168"/>
      <c r="O154" s="168"/>
    </row>
    <row r="155" spans="1:15" ht="24" x14ac:dyDescent="0.3">
      <c r="A155" s="381">
        <v>16.2</v>
      </c>
      <c r="B155" s="378" t="s">
        <v>181</v>
      </c>
      <c r="C155" s="383" t="s">
        <v>464</v>
      </c>
      <c r="D155" s="381" t="s">
        <v>200</v>
      </c>
      <c r="E155" s="380" t="s">
        <v>287</v>
      </c>
      <c r="F155" s="381" t="s">
        <v>192</v>
      </c>
      <c r="G155" s="168" t="s">
        <v>10</v>
      </c>
      <c r="H155" s="381" t="s">
        <v>11</v>
      </c>
      <c r="I155" s="169" t="str">
        <f>VLOOKUP(C155,'Guide (Bursa)'!$C$1:$K$214,8,FALSE)</f>
        <v>Treasury</v>
      </c>
      <c r="J155" s="168" t="str">
        <f>VLOOKUP(C155,'Guide (Bursa)'!$C$1:$K$214,9,FALSE)</f>
        <v>Christopher Low Ching Soon (Finance) / Gomathi Ganesan (Treasury)</v>
      </c>
      <c r="K155" s="168"/>
      <c r="L155" s="391" t="s">
        <v>464</v>
      </c>
      <c r="M155" s="168"/>
      <c r="N155" s="168"/>
      <c r="O155" s="168"/>
    </row>
    <row r="156" spans="1:15" ht="24" x14ac:dyDescent="0.3">
      <c r="A156" s="381">
        <v>16.2</v>
      </c>
      <c r="B156" s="378" t="s">
        <v>181</v>
      </c>
      <c r="C156" s="383" t="s">
        <v>465</v>
      </c>
      <c r="D156" s="380" t="s">
        <v>201</v>
      </c>
      <c r="E156" s="380" t="s">
        <v>287</v>
      </c>
      <c r="F156" s="381" t="s">
        <v>43</v>
      </c>
      <c r="G156" s="168" t="s">
        <v>10</v>
      </c>
      <c r="H156" s="381" t="s">
        <v>11</v>
      </c>
      <c r="I156" s="169" t="str">
        <f>VLOOKUP(C156,'Guide (Bursa)'!$C$1:$K$214,8,FALSE)</f>
        <v>Treasury</v>
      </c>
      <c r="J156" s="168" t="str">
        <f>VLOOKUP(C156,'Guide (Bursa)'!$C$1:$K$214,9,FALSE)</f>
        <v>Christopher Low Ching Soon (Finance) / Gomathi Ganesan (Treasury)</v>
      </c>
      <c r="K156" s="168"/>
      <c r="L156" s="391" t="s">
        <v>465</v>
      </c>
      <c r="M156" s="168"/>
      <c r="N156" s="168"/>
      <c r="O156" s="168"/>
    </row>
    <row r="157" spans="1:15" ht="24" x14ac:dyDescent="0.3">
      <c r="A157" s="381">
        <v>16.2</v>
      </c>
      <c r="B157" s="378" t="s">
        <v>181</v>
      </c>
      <c r="C157" s="383" t="s">
        <v>466</v>
      </c>
      <c r="D157" s="380" t="s">
        <v>202</v>
      </c>
      <c r="E157" s="380" t="s">
        <v>287</v>
      </c>
      <c r="F157" s="381" t="s">
        <v>43</v>
      </c>
      <c r="G157" s="168" t="s">
        <v>10</v>
      </c>
      <c r="H157" s="381" t="s">
        <v>11</v>
      </c>
      <c r="I157" s="169" t="str">
        <f>VLOOKUP(C157,'Guide (Bursa)'!$C$1:$K$214,8,FALSE)</f>
        <v>Treasury</v>
      </c>
      <c r="J157" s="168" t="str">
        <f>VLOOKUP(C157,'Guide (Bursa)'!$C$1:$K$214,9,FALSE)</f>
        <v>Christopher Low Ching Soon (Finance) / Gomathi Ganesan (Treasury)</v>
      </c>
      <c r="K157" s="168"/>
      <c r="L157" s="391" t="s">
        <v>466</v>
      </c>
      <c r="M157" s="168"/>
      <c r="N157" s="168"/>
      <c r="O157" s="168"/>
    </row>
    <row r="158" spans="1:15" ht="24" x14ac:dyDescent="0.3">
      <c r="A158" s="381">
        <v>16.2</v>
      </c>
      <c r="B158" s="378" t="s">
        <v>181</v>
      </c>
      <c r="C158" s="383" t="s">
        <v>467</v>
      </c>
      <c r="D158" s="380" t="s">
        <v>203</v>
      </c>
      <c r="E158" s="380" t="s">
        <v>287</v>
      </c>
      <c r="F158" s="381" t="s">
        <v>45</v>
      </c>
      <c r="G158" s="168" t="s">
        <v>10</v>
      </c>
      <c r="H158" s="381" t="s">
        <v>11</v>
      </c>
      <c r="I158" s="169" t="str">
        <f>VLOOKUP(C158,'Guide (Bursa)'!$C$1:$K$214,8,FALSE)</f>
        <v>Treasury</v>
      </c>
      <c r="J158" s="168" t="str">
        <f>VLOOKUP(C158,'Guide (Bursa)'!$C$1:$K$214,9,FALSE)</f>
        <v>Christopher Low Ching Soon (Finance) / Gomathi Ganesan (Treasury)</v>
      </c>
      <c r="K158" s="168"/>
      <c r="L158" s="391" t="s">
        <v>467</v>
      </c>
      <c r="M158" s="168"/>
      <c r="N158" s="168"/>
      <c r="O158" s="168"/>
    </row>
    <row r="159" spans="1:15" ht="24" x14ac:dyDescent="0.3">
      <c r="A159" s="381">
        <v>16.2</v>
      </c>
      <c r="B159" s="378" t="s">
        <v>181</v>
      </c>
      <c r="C159" s="383" t="s">
        <v>468</v>
      </c>
      <c r="D159" s="380" t="s">
        <v>204</v>
      </c>
      <c r="E159" s="380" t="s">
        <v>287</v>
      </c>
      <c r="F159" s="381" t="s">
        <v>64</v>
      </c>
      <c r="G159" s="168" t="s">
        <v>10</v>
      </c>
      <c r="H159" s="381" t="s">
        <v>11</v>
      </c>
      <c r="I159" s="169" t="str">
        <f>VLOOKUP(C159,'Guide (Bursa)'!$C$1:$K$214,8,FALSE)</f>
        <v>Treasury</v>
      </c>
      <c r="J159" s="168" t="str">
        <f>VLOOKUP(C159,'Guide (Bursa)'!$C$1:$K$214,9,FALSE)</f>
        <v>Christopher Low Ching Soon (Finance) / Gomathi Ganesan (Treasury)</v>
      </c>
      <c r="K159" s="168"/>
      <c r="L159" s="391" t="s">
        <v>468</v>
      </c>
      <c r="M159" s="168"/>
      <c r="N159" s="168"/>
      <c r="O159" s="168"/>
    </row>
    <row r="160" spans="1:15" x14ac:dyDescent="0.3">
      <c r="A160" s="381">
        <v>16.3</v>
      </c>
      <c r="B160" s="378" t="s">
        <v>205</v>
      </c>
      <c r="C160" s="383" t="s">
        <v>469</v>
      </c>
      <c r="D160" s="380" t="s">
        <v>206</v>
      </c>
      <c r="E160" s="380" t="s">
        <v>287</v>
      </c>
      <c r="F160" s="381" t="s">
        <v>9</v>
      </c>
      <c r="G160" s="168" t="s">
        <v>10</v>
      </c>
      <c r="H160" s="381" t="s">
        <v>11</v>
      </c>
      <c r="I160" s="169" t="str">
        <f>VLOOKUP(C160,'Guide (Bursa)'!$C$1:$K$214,8,FALSE)</f>
        <v>Treasury</v>
      </c>
      <c r="J160" s="168" t="str">
        <f>VLOOKUP(C160,'Guide (Bursa)'!$C$1:$K$214,9,FALSE)</f>
        <v>Christopher Low Ching Soon (Finance) / Gomathi Ganesan (Treasury)</v>
      </c>
      <c r="K160" s="168"/>
      <c r="L160" s="391" t="s">
        <v>469</v>
      </c>
      <c r="M160" s="168"/>
      <c r="N160" s="168"/>
      <c r="O160" s="168"/>
    </row>
    <row r="161" spans="1:15" x14ac:dyDescent="0.3">
      <c r="A161" s="381">
        <v>16.3</v>
      </c>
      <c r="B161" s="378" t="s">
        <v>205</v>
      </c>
      <c r="C161" s="383" t="s">
        <v>470</v>
      </c>
      <c r="D161" s="380" t="s">
        <v>207</v>
      </c>
      <c r="E161" s="380" t="s">
        <v>287</v>
      </c>
      <c r="F161" s="381" t="s">
        <v>9</v>
      </c>
      <c r="G161" s="168" t="s">
        <v>10</v>
      </c>
      <c r="H161" s="381" t="s">
        <v>11</v>
      </c>
      <c r="I161" s="169" t="str">
        <f>VLOOKUP(C161,'Guide (Bursa)'!$C$1:$K$214,8,FALSE)</f>
        <v>Treasury</v>
      </c>
      <c r="J161" s="168" t="str">
        <f>VLOOKUP(C161,'Guide (Bursa)'!$C$1:$K$214,9,FALSE)</f>
        <v>Christopher Low Ching Soon (Finance) / Gomathi Ganesan (Treasury)</v>
      </c>
      <c r="K161" s="168"/>
      <c r="L161" s="391" t="s">
        <v>470</v>
      </c>
      <c r="M161" s="168"/>
      <c r="N161" s="168"/>
      <c r="O161" s="168"/>
    </row>
    <row r="162" spans="1:15" ht="72" x14ac:dyDescent="0.3">
      <c r="A162" s="381">
        <v>16.3</v>
      </c>
      <c r="B162" s="378" t="s">
        <v>205</v>
      </c>
      <c r="C162" s="383" t="s">
        <v>545</v>
      </c>
      <c r="D162" s="380" t="s">
        <v>208</v>
      </c>
      <c r="E162" s="380" t="s">
        <v>209</v>
      </c>
      <c r="F162" s="381" t="s">
        <v>9</v>
      </c>
      <c r="G162" s="168" t="s">
        <v>645</v>
      </c>
      <c r="H162" s="381" t="s">
        <v>11</v>
      </c>
      <c r="I162" s="169" t="str">
        <f>VLOOKUP(C162,'Guide (Bursa)'!$C$1:$K$214,8,FALSE)</f>
        <v>Treasury</v>
      </c>
      <c r="J162" s="168" t="str">
        <f>VLOOKUP(C162,'Guide (Bursa)'!$C$1:$K$214,9,FALSE)</f>
        <v>Christopher Low Ching Soon (Finance) / Gomathi Ganesan (Treasury)</v>
      </c>
      <c r="K162" s="168"/>
      <c r="L162" s="391" t="s">
        <v>545</v>
      </c>
      <c r="M162" s="168"/>
      <c r="N162" s="168"/>
      <c r="O162" s="168"/>
    </row>
    <row r="163" spans="1:15" ht="72" x14ac:dyDescent="0.3">
      <c r="A163" s="381">
        <v>16.3</v>
      </c>
      <c r="B163" s="378" t="s">
        <v>205</v>
      </c>
      <c r="C163" s="383" t="s">
        <v>546</v>
      </c>
      <c r="D163" s="380" t="s">
        <v>210</v>
      </c>
      <c r="E163" s="380" t="s">
        <v>209</v>
      </c>
      <c r="F163" s="381" t="s">
        <v>9</v>
      </c>
      <c r="G163" s="168" t="s">
        <v>645</v>
      </c>
      <c r="H163" s="381" t="s">
        <v>11</v>
      </c>
      <c r="I163" s="169" t="str">
        <f>VLOOKUP(C163,'Guide (Bursa)'!$C$1:$K$214,8,FALSE)</f>
        <v>Treasury</v>
      </c>
      <c r="J163" s="168" t="str">
        <f>VLOOKUP(C163,'Guide (Bursa)'!$C$1:$K$214,9,FALSE)</f>
        <v>Christopher Low Ching Soon (Finance) / Gomathi Ganesan (Treasury)</v>
      </c>
      <c r="K163" s="168"/>
      <c r="L163" s="391" t="s">
        <v>546</v>
      </c>
      <c r="M163" s="168"/>
      <c r="N163" s="168"/>
      <c r="O163" s="168"/>
    </row>
    <row r="164" spans="1:15" ht="36" x14ac:dyDescent="0.3">
      <c r="A164" s="381">
        <v>17.100000000000001</v>
      </c>
      <c r="B164" s="378" t="s">
        <v>211</v>
      </c>
      <c r="C164" s="383" t="s">
        <v>471</v>
      </c>
      <c r="D164" s="380" t="s">
        <v>211</v>
      </c>
      <c r="E164" s="380" t="s">
        <v>287</v>
      </c>
      <c r="F164" s="381" t="s">
        <v>64</v>
      </c>
      <c r="G164" s="168" t="s">
        <v>10</v>
      </c>
      <c r="H164" s="381" t="s">
        <v>48</v>
      </c>
      <c r="I164" s="374" t="str">
        <f>VLOOKUP(C164,'Guide (Bursa)'!$C$1:$K$214,8,FALSE)</f>
        <v>GT</v>
      </c>
      <c r="J164" s="168" t="str">
        <f>VLOOKUP(C164,'Guide (Bursa)'!$C$1:$K$214,9,FALSE)</f>
        <v>Woon Tai Yong / Zubaidi Sangit / Mohamed Habib</v>
      </c>
      <c r="K164" s="168"/>
      <c r="L164" s="393" t="s">
        <v>471</v>
      </c>
      <c r="M164" s="168"/>
      <c r="N164" s="168"/>
      <c r="O164" s="168"/>
    </row>
    <row r="165" spans="1:15" x14ac:dyDescent="0.3">
      <c r="A165" s="381">
        <v>17.2</v>
      </c>
      <c r="B165" s="378" t="s">
        <v>212</v>
      </c>
      <c r="C165" s="383" t="s">
        <v>472</v>
      </c>
      <c r="D165" s="380" t="s">
        <v>212</v>
      </c>
      <c r="E165" s="380" t="s">
        <v>287</v>
      </c>
      <c r="F165" s="381" t="s">
        <v>64</v>
      </c>
      <c r="G165" s="168" t="s">
        <v>10</v>
      </c>
      <c r="H165" s="381" t="s">
        <v>48</v>
      </c>
      <c r="I165" s="374" t="str">
        <f>VLOOKUP(C165,'Guide (Bursa)'!$C$1:$K$214,8,FALSE)</f>
        <v>GT</v>
      </c>
      <c r="J165" s="168" t="str">
        <f>VLOOKUP(C165,'Guide (Bursa)'!$C$1:$K$214,9,FALSE)</f>
        <v>Woon Tai Yong / Zubaidi Sangit / Mohamed Habib</v>
      </c>
      <c r="K165" s="168"/>
      <c r="L165" s="393" t="s">
        <v>472</v>
      </c>
      <c r="M165" s="168"/>
      <c r="N165" s="168"/>
      <c r="O165" s="168"/>
    </row>
    <row r="166" spans="1:15" ht="24" x14ac:dyDescent="0.3">
      <c r="A166" s="381">
        <v>17.3</v>
      </c>
      <c r="B166" s="378" t="s">
        <v>213</v>
      </c>
      <c r="C166" s="383" t="s">
        <v>768</v>
      </c>
      <c r="D166" s="380" t="s">
        <v>631</v>
      </c>
      <c r="E166" s="380" t="s">
        <v>214</v>
      </c>
      <c r="F166" s="381" t="s">
        <v>630</v>
      </c>
      <c r="G166" s="168" t="s">
        <v>646</v>
      </c>
      <c r="H166" s="381" t="s">
        <v>48</v>
      </c>
      <c r="I166" s="374" t="str">
        <f>VLOOKUP("17.3.1 (a)",'Guide (Bursa)'!$C$1:$K$214,8,FALSE)</f>
        <v>GT</v>
      </c>
      <c r="J166" s="168" t="s">
        <v>779</v>
      </c>
      <c r="K166" s="381" t="s">
        <v>1008</v>
      </c>
      <c r="L166" s="393" t="s">
        <v>768</v>
      </c>
      <c r="M166" s="393" t="s">
        <v>771</v>
      </c>
      <c r="N166" s="168"/>
      <c r="O166" s="168"/>
    </row>
    <row r="167" spans="1:15" x14ac:dyDescent="0.3">
      <c r="A167" s="381"/>
      <c r="B167" s="378"/>
      <c r="C167" s="383" t="s">
        <v>771</v>
      </c>
      <c r="D167" s="380"/>
      <c r="E167" s="380"/>
      <c r="F167" s="381"/>
      <c r="G167" s="168"/>
      <c r="H167" s="381"/>
      <c r="I167" s="374" t="str">
        <f>VLOOKUP("17.3.1 (a)",'Guide (Bursa)'!$C$1:$K$214,8,FALSE)</f>
        <v>GT</v>
      </c>
      <c r="J167" s="168"/>
      <c r="K167" s="381"/>
      <c r="L167" s="393" t="s">
        <v>771</v>
      </c>
      <c r="M167" s="415"/>
      <c r="N167" s="168"/>
      <c r="O167" s="168"/>
    </row>
    <row r="168" spans="1:15" x14ac:dyDescent="0.3">
      <c r="A168" s="381">
        <v>17.399999999999999</v>
      </c>
      <c r="B168" s="378" t="s">
        <v>215</v>
      </c>
      <c r="C168" s="383" t="s">
        <v>473</v>
      </c>
      <c r="D168" s="380" t="s">
        <v>216</v>
      </c>
      <c r="E168" s="380" t="s">
        <v>287</v>
      </c>
      <c r="F168" s="381" t="s">
        <v>43</v>
      </c>
      <c r="G168" s="168" t="s">
        <v>10</v>
      </c>
      <c r="H168" s="381" t="s">
        <v>48</v>
      </c>
      <c r="I168" s="339" t="str">
        <f>VLOOKUP(C168,'Guide (Bursa)'!$C$1:$K$214,8,FALSE)</f>
        <v>BCM</v>
      </c>
      <c r="J168" s="168" t="str">
        <f>VLOOKUP(C168,'Guide (Bursa)'!$C$1:$K$214,9,FALSE)</f>
        <v>Remember Ngo</v>
      </c>
      <c r="K168" s="168"/>
      <c r="L168" s="394" t="s">
        <v>473</v>
      </c>
      <c r="M168" s="168"/>
      <c r="N168" s="168"/>
      <c r="O168" s="168"/>
    </row>
    <row r="169" spans="1:15" x14ac:dyDescent="0.3">
      <c r="A169" s="381">
        <v>18.100000000000001</v>
      </c>
      <c r="B169" s="378" t="s">
        <v>217</v>
      </c>
      <c r="C169" s="383" t="s">
        <v>474</v>
      </c>
      <c r="D169" s="381" t="s">
        <v>218</v>
      </c>
      <c r="E169" s="380" t="s">
        <v>287</v>
      </c>
      <c r="F169" s="381" t="s">
        <v>45</v>
      </c>
      <c r="G169" s="168" t="s">
        <v>10</v>
      </c>
      <c r="H169" s="381" t="s">
        <v>11</v>
      </c>
      <c r="I169" s="311" t="str">
        <f>VLOOKUP(C169,'Guide (Bursa)'!$C$1:$K$214,8,FALSE)</f>
        <v>Participants Supervision</v>
      </c>
      <c r="J169" s="168" t="str">
        <f>VLOOKUP(C169,'Guide (Bursa)'!$C$1:$K$214,9,FALSE)</f>
        <v>Arjunaidi Kailan / Eddie Yeoh/ Lydia Low Jia Wen</v>
      </c>
      <c r="K169" s="168"/>
      <c r="L169" s="395" t="s">
        <v>474</v>
      </c>
      <c r="M169" s="168"/>
      <c r="N169" s="168"/>
      <c r="O169" s="168"/>
    </row>
    <row r="170" spans="1:15" x14ac:dyDescent="0.3">
      <c r="A170" s="381">
        <v>18.100000000000001</v>
      </c>
      <c r="B170" s="378" t="s">
        <v>217</v>
      </c>
      <c r="C170" s="383" t="s">
        <v>475</v>
      </c>
      <c r="D170" s="381" t="s">
        <v>219</v>
      </c>
      <c r="E170" s="380" t="s">
        <v>287</v>
      </c>
      <c r="F170" s="381" t="s">
        <v>45</v>
      </c>
      <c r="G170" s="168" t="s">
        <v>10</v>
      </c>
      <c r="H170" s="381" t="s">
        <v>11</v>
      </c>
      <c r="I170" s="311" t="str">
        <f>VLOOKUP(C170,'Guide (Bursa)'!$C$1:$K$214,8,FALSE)</f>
        <v>Participants Supervision</v>
      </c>
      <c r="J170" s="168" t="str">
        <f>VLOOKUP(C170,'Guide (Bursa)'!$C$1:$K$214,9,FALSE)</f>
        <v>Arjunaidi Kailan / Eddie Yeoh/ Lydia Low Jia Wen</v>
      </c>
      <c r="K170" s="168"/>
      <c r="L170" s="395" t="s">
        <v>475</v>
      </c>
      <c r="M170" s="168"/>
      <c r="N170" s="168"/>
      <c r="O170" s="168"/>
    </row>
    <row r="171" spans="1:15" x14ac:dyDescent="0.3">
      <c r="A171" s="381">
        <v>18.100000000000001</v>
      </c>
      <c r="B171" s="378" t="s">
        <v>217</v>
      </c>
      <c r="C171" s="383" t="s">
        <v>476</v>
      </c>
      <c r="D171" s="381" t="s">
        <v>220</v>
      </c>
      <c r="E171" s="380" t="s">
        <v>287</v>
      </c>
      <c r="F171" s="381" t="s">
        <v>45</v>
      </c>
      <c r="G171" s="168" t="s">
        <v>10</v>
      </c>
      <c r="H171" s="381" t="s">
        <v>11</v>
      </c>
      <c r="I171" s="311" t="str">
        <f>VLOOKUP(C171,'Guide (Bursa)'!$C$1:$K$214,8,FALSE)</f>
        <v>Participants Supervision</v>
      </c>
      <c r="J171" s="168" t="str">
        <f>VLOOKUP(C171,'Guide (Bursa)'!$C$1:$K$214,9,FALSE)</f>
        <v>Arjunaidi Kailan / Eddie Yeoh/ Lydia Low Jia Wen</v>
      </c>
      <c r="K171" s="168"/>
      <c r="L171" s="395" t="s">
        <v>476</v>
      </c>
      <c r="M171" s="168"/>
      <c r="N171" s="168"/>
      <c r="O171" s="168"/>
    </row>
    <row r="172" spans="1:15" x14ac:dyDescent="0.3">
      <c r="A172" s="381">
        <v>18.100000000000001</v>
      </c>
      <c r="B172" s="378" t="s">
        <v>217</v>
      </c>
      <c r="C172" s="383" t="s">
        <v>477</v>
      </c>
      <c r="D172" s="381" t="s">
        <v>221</v>
      </c>
      <c r="E172" s="380" t="s">
        <v>287</v>
      </c>
      <c r="F172" s="381" t="s">
        <v>45</v>
      </c>
      <c r="G172" s="168" t="s">
        <v>10</v>
      </c>
      <c r="H172" s="381" t="s">
        <v>11</v>
      </c>
      <c r="I172" s="311" t="str">
        <f>VLOOKUP(C172,'Guide (Bursa)'!$C$1:$K$214,8,FALSE)</f>
        <v>Participants Supervision</v>
      </c>
      <c r="J172" s="168" t="str">
        <f>VLOOKUP(C172,'Guide (Bursa)'!$C$1:$K$214,9,FALSE)</f>
        <v>Arjunaidi Kailan / Eddie Yeoh/ Lydia Low Jia Wen</v>
      </c>
      <c r="K172" s="168"/>
      <c r="L172" s="395" t="s">
        <v>477</v>
      </c>
      <c r="M172" s="168"/>
      <c r="N172" s="168"/>
      <c r="O172" s="168"/>
    </row>
    <row r="173" spans="1:15" x14ac:dyDescent="0.3">
      <c r="A173" s="381">
        <v>18.100000000000001</v>
      </c>
      <c r="B173" s="378" t="s">
        <v>217</v>
      </c>
      <c r="C173" s="383" t="s">
        <v>478</v>
      </c>
      <c r="D173" s="381" t="s">
        <v>222</v>
      </c>
      <c r="E173" s="380" t="s">
        <v>287</v>
      </c>
      <c r="F173" s="381" t="s">
        <v>45</v>
      </c>
      <c r="G173" s="168" t="s">
        <v>10</v>
      </c>
      <c r="H173" s="381" t="s">
        <v>11</v>
      </c>
      <c r="I173" s="311" t="str">
        <f>VLOOKUP(C173,'Guide (Bursa)'!$C$1:$K$214,8,FALSE)</f>
        <v>Participants Supervision</v>
      </c>
      <c r="J173" s="168" t="str">
        <f>VLOOKUP(C173,'Guide (Bursa)'!$C$1:$K$214,9,FALSE)</f>
        <v>Arjunaidi Kailan / Eddie Yeoh/ Lydia Low Jia Wen</v>
      </c>
      <c r="K173" s="168"/>
      <c r="L173" s="395" t="s">
        <v>478</v>
      </c>
      <c r="M173" s="168"/>
      <c r="N173" s="168"/>
      <c r="O173" s="168"/>
    </row>
    <row r="174" spans="1:15" x14ac:dyDescent="0.3">
      <c r="A174" s="381">
        <v>18.100000000000001</v>
      </c>
      <c r="B174" s="378" t="s">
        <v>217</v>
      </c>
      <c r="C174" s="383" t="s">
        <v>479</v>
      </c>
      <c r="D174" s="381" t="s">
        <v>223</v>
      </c>
      <c r="E174" s="380" t="s">
        <v>287</v>
      </c>
      <c r="F174" s="381" t="s">
        <v>45</v>
      </c>
      <c r="G174" s="168" t="s">
        <v>10</v>
      </c>
      <c r="H174" s="381" t="s">
        <v>11</v>
      </c>
      <c r="I174" s="311" t="str">
        <f>VLOOKUP(C174,'Guide (Bursa)'!$C$1:$K$214,8,FALSE)</f>
        <v>Participants Supervision</v>
      </c>
      <c r="J174" s="168" t="str">
        <f>VLOOKUP(C174,'Guide (Bursa)'!$C$1:$K$214,9,FALSE)</f>
        <v>Arjunaidi Kailan / Eddie Yeoh/ Lydia Low Jia Wen</v>
      </c>
      <c r="K174" s="168"/>
      <c r="L174" s="395" t="s">
        <v>479</v>
      </c>
      <c r="M174" s="168"/>
      <c r="N174" s="168"/>
      <c r="O174" s="168"/>
    </row>
    <row r="175" spans="1:15" x14ac:dyDescent="0.3">
      <c r="A175" s="381">
        <v>18.100000000000001</v>
      </c>
      <c r="B175" s="378" t="s">
        <v>217</v>
      </c>
      <c r="C175" s="383" t="s">
        <v>480</v>
      </c>
      <c r="D175" s="381" t="s">
        <v>224</v>
      </c>
      <c r="E175" s="380" t="s">
        <v>287</v>
      </c>
      <c r="F175" s="381" t="s">
        <v>45</v>
      </c>
      <c r="G175" s="168" t="s">
        <v>10</v>
      </c>
      <c r="H175" s="381" t="s">
        <v>11</v>
      </c>
      <c r="I175" s="311" t="str">
        <f>VLOOKUP(C175,'Guide (Bursa)'!$C$1:$K$214,8,FALSE)</f>
        <v>Participants Supervision</v>
      </c>
      <c r="J175" s="168" t="str">
        <f>VLOOKUP(C175,'Guide (Bursa)'!$C$1:$K$214,9,FALSE)</f>
        <v>Arjunaidi Kailan / Eddie Yeoh/ Lydia Low Jia Wen</v>
      </c>
      <c r="K175" s="168"/>
      <c r="L175" s="395" t="s">
        <v>480</v>
      </c>
      <c r="M175" s="168"/>
      <c r="N175" s="168"/>
      <c r="O175" s="168"/>
    </row>
    <row r="176" spans="1:15" x14ac:dyDescent="0.3">
      <c r="A176" s="381">
        <v>18.100000000000001</v>
      </c>
      <c r="B176" s="378" t="s">
        <v>217</v>
      </c>
      <c r="C176" s="383" t="s">
        <v>481</v>
      </c>
      <c r="D176" s="381" t="s">
        <v>225</v>
      </c>
      <c r="E176" s="380" t="s">
        <v>287</v>
      </c>
      <c r="F176" s="381" t="s">
        <v>45</v>
      </c>
      <c r="G176" s="168" t="s">
        <v>10</v>
      </c>
      <c r="H176" s="381" t="s">
        <v>11</v>
      </c>
      <c r="I176" s="311" t="str">
        <f>VLOOKUP(C176,'Guide (Bursa)'!$C$1:$K$214,8,FALSE)</f>
        <v>Participants Supervision</v>
      </c>
      <c r="J176" s="168" t="str">
        <f>VLOOKUP(C176,'Guide (Bursa)'!$C$1:$K$214,9,FALSE)</f>
        <v>Arjunaidi Kailan / Eddie Yeoh/ Lydia Low Jia Wen</v>
      </c>
      <c r="K176" s="168"/>
      <c r="L176" s="395" t="s">
        <v>481</v>
      </c>
      <c r="M176" s="168"/>
      <c r="N176" s="168"/>
      <c r="O176" s="168"/>
    </row>
    <row r="177" spans="1:15" x14ac:dyDescent="0.3">
      <c r="A177" s="381">
        <v>18.100000000000001</v>
      </c>
      <c r="B177" s="378" t="s">
        <v>217</v>
      </c>
      <c r="C177" s="383" t="s">
        <v>482</v>
      </c>
      <c r="D177" s="381" t="s">
        <v>226</v>
      </c>
      <c r="E177" s="380" t="s">
        <v>287</v>
      </c>
      <c r="F177" s="381" t="s">
        <v>45</v>
      </c>
      <c r="G177" s="168" t="s">
        <v>10</v>
      </c>
      <c r="H177" s="381" t="s">
        <v>11</v>
      </c>
      <c r="I177" s="311" t="str">
        <f>VLOOKUP(C177,'Guide (Bursa)'!$C$1:$K$214,8,FALSE)</f>
        <v>Participants Supervision</v>
      </c>
      <c r="J177" s="168" t="str">
        <f>VLOOKUP(C177,'Guide (Bursa)'!$C$1:$K$214,9,FALSE)</f>
        <v>Arjunaidi Kailan / Eddie Yeoh/ Lydia Low Jia Wen</v>
      </c>
      <c r="K177" s="168"/>
      <c r="L177" s="395" t="s">
        <v>482</v>
      </c>
      <c r="M177" s="168"/>
      <c r="N177" s="168"/>
      <c r="O177" s="168"/>
    </row>
    <row r="178" spans="1:15" ht="36" x14ac:dyDescent="0.3">
      <c r="A178" s="381">
        <v>18.2</v>
      </c>
      <c r="B178" s="378" t="s">
        <v>227</v>
      </c>
      <c r="C178" s="383" t="s">
        <v>826</v>
      </c>
      <c r="D178" s="381" t="s">
        <v>228</v>
      </c>
      <c r="E178" s="381" t="s">
        <v>229</v>
      </c>
      <c r="F178" s="381" t="s">
        <v>64</v>
      </c>
      <c r="G178" s="168" t="s">
        <v>647</v>
      </c>
      <c r="H178" s="381" t="s">
        <v>68</v>
      </c>
      <c r="I178" s="340" t="str">
        <f>VLOOKUP("18.2.1",'Guide (Bursa)'!$C$1:$K$214,8,FALSE)</f>
        <v>Surveillance</v>
      </c>
      <c r="J178" s="168" t="e">
        <f>VLOOKUP(C178,'Guide (Bursa)'!$C$1:$K$214,9,FALSE)</f>
        <v>#N/A</v>
      </c>
      <c r="K178" s="381" t="s">
        <v>1004</v>
      </c>
      <c r="L178" s="396" t="s">
        <v>826</v>
      </c>
      <c r="M178" s="396" t="s">
        <v>827</v>
      </c>
      <c r="N178" s="168"/>
      <c r="O178" s="168"/>
    </row>
    <row r="179" spans="1:15" x14ac:dyDescent="0.3">
      <c r="A179" s="381"/>
      <c r="B179" s="378"/>
      <c r="C179" s="383" t="s">
        <v>827</v>
      </c>
      <c r="D179" s="381"/>
      <c r="E179" s="381"/>
      <c r="F179" s="381"/>
      <c r="G179" s="168"/>
      <c r="H179" s="381"/>
      <c r="I179" s="340" t="str">
        <f>VLOOKUP("18.2.1",'Guide (Bursa)'!$C$1:$K$214,8,FALSE)</f>
        <v>Surveillance</v>
      </c>
      <c r="J179" s="168"/>
      <c r="K179" s="381"/>
      <c r="L179" s="396" t="s">
        <v>827</v>
      </c>
      <c r="M179" s="415"/>
      <c r="N179" s="168"/>
      <c r="O179" s="168"/>
    </row>
    <row r="180" spans="1:15" ht="36" x14ac:dyDescent="0.3">
      <c r="A180" s="381">
        <v>18.2</v>
      </c>
      <c r="B180" s="378" t="s">
        <v>227</v>
      </c>
      <c r="C180" s="383" t="s">
        <v>549</v>
      </c>
      <c r="D180" s="381" t="s">
        <v>230</v>
      </c>
      <c r="E180" s="381" t="s">
        <v>229</v>
      </c>
      <c r="F180" s="381" t="s">
        <v>64</v>
      </c>
      <c r="G180" s="168" t="s">
        <v>647</v>
      </c>
      <c r="H180" s="381" t="s">
        <v>68</v>
      </c>
      <c r="I180" s="312" t="s">
        <v>759</v>
      </c>
      <c r="J180" s="168" t="str">
        <f>VLOOKUP(C180,'Guide (Bursa)'!$C$1:$K$214,9,FALSE)</f>
        <v>Chee Voon Wuah (BMSC) /Mohamed Hanein (BMDC)/Ong Pek Nee</v>
      </c>
      <c r="K180" s="381" t="s">
        <v>1001</v>
      </c>
      <c r="L180" s="390" t="s">
        <v>828</v>
      </c>
      <c r="M180" s="390" t="s">
        <v>829</v>
      </c>
      <c r="N180" s="168"/>
      <c r="O180" s="168"/>
    </row>
    <row r="181" spans="1:15" x14ac:dyDescent="0.3">
      <c r="A181" s="381"/>
      <c r="B181" s="378"/>
      <c r="C181" s="383" t="s">
        <v>549</v>
      </c>
      <c r="D181" s="381"/>
      <c r="E181" s="381"/>
      <c r="F181" s="381"/>
      <c r="G181" s="168"/>
      <c r="H181" s="381"/>
      <c r="I181" s="312" t="s">
        <v>759</v>
      </c>
      <c r="J181" s="168"/>
      <c r="K181" s="381"/>
      <c r="L181" s="390" t="s">
        <v>829</v>
      </c>
      <c r="M181" s="390"/>
      <c r="N181" s="168"/>
      <c r="O181" s="168"/>
    </row>
    <row r="182" spans="1:15" ht="36" x14ac:dyDescent="0.3">
      <c r="A182" s="381">
        <v>18.2</v>
      </c>
      <c r="B182" s="378" t="s">
        <v>227</v>
      </c>
      <c r="C182" s="383" t="s">
        <v>550</v>
      </c>
      <c r="D182" s="381" t="s">
        <v>231</v>
      </c>
      <c r="E182" s="381" t="s">
        <v>229</v>
      </c>
      <c r="F182" s="381" t="s">
        <v>64</v>
      </c>
      <c r="G182" s="168" t="s">
        <v>647</v>
      </c>
      <c r="H182" s="381" t="s">
        <v>68</v>
      </c>
      <c r="I182" s="312" t="s">
        <v>759</v>
      </c>
      <c r="J182" s="168" t="str">
        <f>VLOOKUP(C182,'Guide (Bursa)'!$C$1:$K$214,9,FALSE)</f>
        <v>Chee Voon Wuah (BMSC) /Mohamed Hanein (BMDC)/Ong Pek Nee</v>
      </c>
      <c r="K182" s="381" t="s">
        <v>1001</v>
      </c>
      <c r="L182" s="390" t="s">
        <v>830</v>
      </c>
      <c r="M182" s="390" t="s">
        <v>831</v>
      </c>
      <c r="N182" s="168"/>
      <c r="O182" s="168"/>
    </row>
    <row r="183" spans="1:15" x14ac:dyDescent="0.3">
      <c r="A183" s="381"/>
      <c r="B183" s="378"/>
      <c r="C183" s="383" t="s">
        <v>550</v>
      </c>
      <c r="D183" s="381"/>
      <c r="E183" s="381"/>
      <c r="F183" s="381"/>
      <c r="G183" s="168"/>
      <c r="H183" s="381"/>
      <c r="I183" s="312" t="s">
        <v>759</v>
      </c>
      <c r="J183" s="168"/>
      <c r="K183" s="381"/>
      <c r="L183" s="390" t="s">
        <v>831</v>
      </c>
      <c r="M183" s="390"/>
      <c r="N183" s="168"/>
      <c r="O183" s="168"/>
    </row>
    <row r="184" spans="1:15" ht="36" x14ac:dyDescent="0.3">
      <c r="A184" s="381">
        <v>18.3</v>
      </c>
      <c r="B184" s="378" t="s">
        <v>232</v>
      </c>
      <c r="C184" s="383" t="s">
        <v>832</v>
      </c>
      <c r="D184" s="381" t="s">
        <v>233</v>
      </c>
      <c r="E184" s="381" t="s">
        <v>229</v>
      </c>
      <c r="F184" s="381" t="s">
        <v>64</v>
      </c>
      <c r="G184" s="168" t="s">
        <v>647</v>
      </c>
      <c r="H184" s="381" t="s">
        <v>68</v>
      </c>
      <c r="I184" s="312" t="str">
        <f>VLOOKUP("18.3.1",'Guide (Bursa)'!$C$1:$K$214,8,FALSE)</f>
        <v>CSO</v>
      </c>
      <c r="J184" s="168" t="e">
        <f>VLOOKUP(C184,'Guide (Bursa)'!$C$1:$K$214,9,FALSE)</f>
        <v>#N/A</v>
      </c>
      <c r="K184" s="381" t="s">
        <v>1004</v>
      </c>
      <c r="L184" s="388" t="s">
        <v>832</v>
      </c>
      <c r="M184" s="388" t="s">
        <v>833</v>
      </c>
      <c r="N184" s="168"/>
      <c r="O184" s="168"/>
    </row>
    <row r="185" spans="1:15" x14ac:dyDescent="0.3">
      <c r="A185" s="381"/>
      <c r="B185" s="378"/>
      <c r="C185" s="383" t="s">
        <v>833</v>
      </c>
      <c r="D185" s="381"/>
      <c r="E185" s="381"/>
      <c r="F185" s="381"/>
      <c r="G185" s="168"/>
      <c r="H185" s="381"/>
      <c r="I185" s="312" t="str">
        <f>VLOOKUP("18.3.1",'Guide (Bursa)'!$C$1:$K$214,8,FALSE)</f>
        <v>CSO</v>
      </c>
      <c r="J185" s="168"/>
      <c r="K185" s="381"/>
      <c r="L185" s="388" t="s">
        <v>833</v>
      </c>
      <c r="M185" s="415"/>
      <c r="N185" s="168"/>
      <c r="O185" s="168"/>
    </row>
    <row r="186" spans="1:15" ht="48" x14ac:dyDescent="0.3">
      <c r="A186" s="381">
        <v>18.3</v>
      </c>
      <c r="B186" s="378" t="s">
        <v>232</v>
      </c>
      <c r="C186" s="383" t="s">
        <v>552</v>
      </c>
      <c r="D186" s="381" t="s">
        <v>234</v>
      </c>
      <c r="E186" s="381" t="s">
        <v>229</v>
      </c>
      <c r="F186" s="381" t="s">
        <v>64</v>
      </c>
      <c r="G186" s="168" t="s">
        <v>647</v>
      </c>
      <c r="H186" s="381" t="s">
        <v>68</v>
      </c>
      <c r="I186" s="312" t="s">
        <v>759</v>
      </c>
      <c r="J186" s="168" t="str">
        <f>VLOOKUP(C186,'Guide (Bursa)'!$C$1:$K$214,9,FALSE)</f>
        <v>Chee Voon Wuah (BMSC) /Mohamed Hanein (BMDC)/Ong Pek Nee</v>
      </c>
      <c r="K186" s="381" t="s">
        <v>1001</v>
      </c>
      <c r="L186" s="390" t="s">
        <v>834</v>
      </c>
      <c r="M186" s="390" t="s">
        <v>835</v>
      </c>
      <c r="N186" s="168"/>
      <c r="O186" s="168"/>
    </row>
    <row r="187" spans="1:15" x14ac:dyDescent="0.3">
      <c r="A187" s="381"/>
      <c r="B187" s="378"/>
      <c r="C187" s="383" t="s">
        <v>552</v>
      </c>
      <c r="D187" s="381"/>
      <c r="E187" s="381"/>
      <c r="F187" s="381"/>
      <c r="G187" s="168"/>
      <c r="H187" s="381"/>
      <c r="I187" s="312" t="s">
        <v>759</v>
      </c>
      <c r="J187" s="168"/>
      <c r="K187" s="381"/>
      <c r="L187" s="390" t="s">
        <v>835</v>
      </c>
      <c r="M187" s="390"/>
      <c r="N187" s="168"/>
      <c r="O187" s="168"/>
    </row>
    <row r="188" spans="1:15" ht="36" x14ac:dyDescent="0.3">
      <c r="A188" s="381">
        <v>18.3</v>
      </c>
      <c r="B188" s="378" t="s">
        <v>232</v>
      </c>
      <c r="C188" s="383" t="s">
        <v>553</v>
      </c>
      <c r="D188" s="381" t="s">
        <v>235</v>
      </c>
      <c r="E188" s="381" t="s">
        <v>229</v>
      </c>
      <c r="F188" s="381" t="s">
        <v>64</v>
      </c>
      <c r="G188" s="168" t="s">
        <v>647</v>
      </c>
      <c r="H188" s="381" t="s">
        <v>68</v>
      </c>
      <c r="I188" s="338" t="s">
        <v>759</v>
      </c>
      <c r="J188" s="168" t="str">
        <f>VLOOKUP(C188,'Guide (Bursa)'!$C$1:$K$214,9,FALSE)</f>
        <v>Nur Asiah Tuan Yaacob (BMSC) / Kelvin Wah Kah-Jian (BMDC)/Tee Kai Hong</v>
      </c>
      <c r="K188" s="381" t="s">
        <v>1002</v>
      </c>
      <c r="L188" s="390" t="s">
        <v>836</v>
      </c>
      <c r="M188" s="390" t="s">
        <v>837</v>
      </c>
      <c r="N188" s="168"/>
      <c r="O188" s="168"/>
    </row>
    <row r="189" spans="1:15" x14ac:dyDescent="0.3">
      <c r="A189" s="381"/>
      <c r="B189" s="378"/>
      <c r="C189" s="383" t="s">
        <v>553</v>
      </c>
      <c r="D189" s="381"/>
      <c r="E189" s="381"/>
      <c r="F189" s="381"/>
      <c r="G189" s="168"/>
      <c r="H189" s="381"/>
      <c r="I189" s="338" t="s">
        <v>759</v>
      </c>
      <c r="J189" s="168"/>
      <c r="K189" s="381"/>
      <c r="L189" s="390" t="s">
        <v>837</v>
      </c>
      <c r="M189" s="390"/>
      <c r="N189" s="168"/>
      <c r="O189" s="168"/>
    </row>
    <row r="190" spans="1:15" ht="60" x14ac:dyDescent="0.3">
      <c r="A190" s="381">
        <v>18.399999999999999</v>
      </c>
      <c r="B190" s="378" t="s">
        <v>236</v>
      </c>
      <c r="C190" s="383" t="s">
        <v>838</v>
      </c>
      <c r="D190" s="381" t="s">
        <v>237</v>
      </c>
      <c r="E190" s="380" t="s">
        <v>287</v>
      </c>
      <c r="F190" s="381" t="s">
        <v>64</v>
      </c>
      <c r="G190" s="168" t="s">
        <v>10</v>
      </c>
      <c r="H190" s="381" t="s">
        <v>11</v>
      </c>
      <c r="I190" s="338" t="str">
        <f>VLOOKUP("18.4.1",'Guide (Bursa)'!$C$1:$K$214,8,FALSE)</f>
        <v>FRM</v>
      </c>
      <c r="J190" s="168" t="e">
        <f>VLOOKUP(C190,'Guide (Bursa)'!$C$1:$K$214,9,FALSE)</f>
        <v>#N/A</v>
      </c>
      <c r="K190" s="381" t="s">
        <v>1003</v>
      </c>
      <c r="L190" s="382" t="s">
        <v>838</v>
      </c>
      <c r="M190" s="415" t="s">
        <v>839</v>
      </c>
      <c r="N190" s="168"/>
      <c r="O190" s="168"/>
    </row>
    <row r="191" spans="1:15" x14ac:dyDescent="0.3">
      <c r="A191" s="381"/>
      <c r="B191" s="378"/>
      <c r="C191" s="383" t="s">
        <v>839</v>
      </c>
      <c r="D191" s="381"/>
      <c r="E191" s="380"/>
      <c r="F191" s="381"/>
      <c r="G191" s="168"/>
      <c r="H191" s="381"/>
      <c r="I191" s="338" t="str">
        <f>VLOOKUP("18.4.1",'Guide (Bursa)'!$C$1:$K$214,8,FALSE)</f>
        <v>FRM</v>
      </c>
      <c r="J191" s="168"/>
      <c r="K191" s="381"/>
      <c r="L191" s="382" t="s">
        <v>839</v>
      </c>
      <c r="M191" s="415"/>
      <c r="N191" s="168"/>
      <c r="O191" s="168"/>
    </row>
    <row r="192" spans="1:15" ht="24" x14ac:dyDescent="0.3">
      <c r="A192" s="381">
        <v>18.399999999999999</v>
      </c>
      <c r="B192" s="378" t="s">
        <v>236</v>
      </c>
      <c r="C192" s="383" t="s">
        <v>484</v>
      </c>
      <c r="D192" s="381" t="s">
        <v>238</v>
      </c>
      <c r="E192" s="380" t="s">
        <v>287</v>
      </c>
      <c r="F192" s="381" t="s">
        <v>64</v>
      </c>
      <c r="G192" s="168" t="s">
        <v>10</v>
      </c>
      <c r="H192" s="381" t="s">
        <v>11</v>
      </c>
      <c r="I192" s="338" t="s">
        <v>759</v>
      </c>
      <c r="J192" s="168" t="str">
        <f>VLOOKUP(C192,'Guide (Bursa)'!$C$1:$K$214,9,FALSE)</f>
        <v>Nur Asiah Tuan Yaacob (BMSC) / Kelvin Wah Kah-Jian (BMDC)/Tee Kai Hong</v>
      </c>
      <c r="K192" s="381" t="s">
        <v>1002</v>
      </c>
      <c r="L192" s="397" t="s">
        <v>869</v>
      </c>
      <c r="M192" s="397" t="s">
        <v>864</v>
      </c>
      <c r="N192" s="168"/>
      <c r="O192" s="168"/>
    </row>
    <row r="193" spans="1:15" x14ac:dyDescent="0.3">
      <c r="A193" s="381"/>
      <c r="B193" s="378"/>
      <c r="C193" s="383" t="s">
        <v>484</v>
      </c>
      <c r="D193" s="381"/>
      <c r="E193" s="380"/>
      <c r="F193" s="381"/>
      <c r="G193" s="168"/>
      <c r="H193" s="381"/>
      <c r="I193" s="338" t="s">
        <v>759</v>
      </c>
      <c r="J193" s="168"/>
      <c r="K193" s="381"/>
      <c r="L193" s="397" t="s">
        <v>864</v>
      </c>
      <c r="M193" s="397"/>
      <c r="N193" s="168"/>
      <c r="O193" s="168"/>
    </row>
    <row r="194" spans="1:15" ht="24" x14ac:dyDescent="0.3">
      <c r="A194" s="381">
        <v>18.399999999999999</v>
      </c>
      <c r="B194" s="378" t="s">
        <v>236</v>
      </c>
      <c r="C194" s="383" t="s">
        <v>485</v>
      </c>
      <c r="D194" s="381" t="s">
        <v>239</v>
      </c>
      <c r="E194" s="380" t="s">
        <v>287</v>
      </c>
      <c r="F194" s="381" t="s">
        <v>64</v>
      </c>
      <c r="G194" s="168" t="s">
        <v>10</v>
      </c>
      <c r="H194" s="381" t="s">
        <v>11</v>
      </c>
      <c r="I194" s="338" t="s">
        <v>759</v>
      </c>
      <c r="J194" s="168" t="str">
        <f>VLOOKUP(C194,'Guide (Bursa)'!$C$1:$K$214,9,FALSE)</f>
        <v>Nur Asiah Tuan Yaacob (BMSC) / Kelvin Wah Kah-Jian (BMDC)/Tee Kai Hong</v>
      </c>
      <c r="K194" s="381" t="s">
        <v>1002</v>
      </c>
      <c r="L194" s="397" t="s">
        <v>870</v>
      </c>
      <c r="M194" s="397" t="s">
        <v>866</v>
      </c>
      <c r="N194" s="168"/>
      <c r="O194" s="168"/>
    </row>
    <row r="195" spans="1:15" x14ac:dyDescent="0.3">
      <c r="A195" s="381"/>
      <c r="B195" s="378"/>
      <c r="C195" s="383" t="s">
        <v>485</v>
      </c>
      <c r="D195" s="381"/>
      <c r="E195" s="380"/>
      <c r="F195" s="381"/>
      <c r="G195" s="168"/>
      <c r="H195" s="381"/>
      <c r="I195" s="338" t="s">
        <v>759</v>
      </c>
      <c r="J195" s="168"/>
      <c r="K195" s="381"/>
      <c r="L195" s="397" t="s">
        <v>866</v>
      </c>
      <c r="M195" s="397"/>
      <c r="N195" s="168"/>
      <c r="O195" s="168"/>
    </row>
    <row r="196" spans="1:15" ht="24" x14ac:dyDescent="0.3">
      <c r="A196" s="381">
        <v>19.100000000000001</v>
      </c>
      <c r="B196" s="378" t="s">
        <v>240</v>
      </c>
      <c r="C196" s="383" t="s">
        <v>486</v>
      </c>
      <c r="D196" s="380" t="s">
        <v>241</v>
      </c>
      <c r="E196" s="380" t="s">
        <v>287</v>
      </c>
      <c r="F196" s="381" t="s">
        <v>45</v>
      </c>
      <c r="G196" s="168" t="s">
        <v>10</v>
      </c>
      <c r="H196" s="381" t="s">
        <v>11</v>
      </c>
      <c r="I196" s="168" t="str">
        <f>VLOOKUP(C196,'Guide (Bursa)'!$C$1:$K$214,8,FALSE)</f>
        <v>Not Applicable</v>
      </c>
      <c r="J196" s="168"/>
      <c r="K196" s="168"/>
      <c r="L196" s="390" t="s">
        <v>486</v>
      </c>
      <c r="M196" s="168"/>
      <c r="N196" s="168"/>
      <c r="O196" s="168"/>
    </row>
    <row r="197" spans="1:15" ht="24" x14ac:dyDescent="0.3">
      <c r="A197" s="381">
        <v>19.100000000000001</v>
      </c>
      <c r="B197" s="378" t="s">
        <v>240</v>
      </c>
      <c r="C197" s="383" t="s">
        <v>487</v>
      </c>
      <c r="D197" s="380" t="s">
        <v>242</v>
      </c>
      <c r="E197" s="380" t="s">
        <v>287</v>
      </c>
      <c r="F197" s="381" t="s">
        <v>45</v>
      </c>
      <c r="G197" s="168" t="s">
        <v>10</v>
      </c>
      <c r="H197" s="381" t="s">
        <v>11</v>
      </c>
      <c r="I197" s="338" t="s">
        <v>759</v>
      </c>
      <c r="J197" s="168" t="str">
        <f>VLOOKUP(C197,'Guide (Bursa)'!$C$1:$K$214,9,FALSE)</f>
        <v>Nur Asiah Tuan Yaacob (BMSC) / Kelvin Wah Kah-Jian (BMDC)/Tee Kai Hong</v>
      </c>
      <c r="K197" s="168"/>
      <c r="L197" s="390" t="s">
        <v>487</v>
      </c>
      <c r="M197" s="168"/>
      <c r="N197" s="168"/>
      <c r="O197" s="168"/>
    </row>
    <row r="198" spans="1:15" ht="24" x14ac:dyDescent="0.3">
      <c r="A198" s="381">
        <v>19.100000000000001</v>
      </c>
      <c r="B198" s="378" t="s">
        <v>240</v>
      </c>
      <c r="C198" s="383" t="s">
        <v>488</v>
      </c>
      <c r="D198" s="380" t="s">
        <v>243</v>
      </c>
      <c r="E198" s="380" t="s">
        <v>287</v>
      </c>
      <c r="F198" s="381" t="s">
        <v>64</v>
      </c>
      <c r="G198" s="168" t="s">
        <v>10</v>
      </c>
      <c r="H198" s="381" t="s">
        <v>68</v>
      </c>
      <c r="I198" s="338" t="s">
        <v>759</v>
      </c>
      <c r="J198" s="168" t="str">
        <f>VLOOKUP(C198,'Guide (Bursa)'!$C$1:$K$214,9,FALSE)</f>
        <v>Nur Asiah Tuan Yaacob (BMSC) / Kelvin Wah Kah-Jian (BMDC)/Tee Kai Hong</v>
      </c>
      <c r="K198" s="168"/>
      <c r="L198" s="390" t="s">
        <v>488</v>
      </c>
      <c r="M198" s="168"/>
      <c r="N198" s="168"/>
      <c r="O198" s="168"/>
    </row>
    <row r="199" spans="1:15" ht="24" x14ac:dyDescent="0.3">
      <c r="A199" s="381">
        <v>19.100000000000001</v>
      </c>
      <c r="B199" s="378" t="s">
        <v>240</v>
      </c>
      <c r="C199" s="383" t="s">
        <v>489</v>
      </c>
      <c r="D199" s="380" t="s">
        <v>244</v>
      </c>
      <c r="E199" s="380" t="s">
        <v>156</v>
      </c>
      <c r="F199" s="381" t="s">
        <v>64</v>
      </c>
      <c r="G199" s="168" t="s">
        <v>10</v>
      </c>
      <c r="H199" s="381" t="s">
        <v>68</v>
      </c>
      <c r="I199" s="168" t="str">
        <f>VLOOKUP(C199,'Guide (Bursa)'!$C$1:$K$214,8,FALSE)</f>
        <v>Not Applicable</v>
      </c>
      <c r="J199" s="168"/>
      <c r="K199" s="168"/>
      <c r="L199" s="390" t="s">
        <v>489</v>
      </c>
      <c r="M199" s="168"/>
      <c r="N199" s="168"/>
      <c r="O199" s="168"/>
    </row>
    <row r="200" spans="1:15" ht="24" x14ac:dyDescent="0.3">
      <c r="A200" s="381">
        <v>19.100000000000001</v>
      </c>
      <c r="B200" s="378" t="s">
        <v>240</v>
      </c>
      <c r="C200" s="383" t="s">
        <v>490</v>
      </c>
      <c r="D200" s="380" t="s">
        <v>245</v>
      </c>
      <c r="E200" s="380" t="s">
        <v>287</v>
      </c>
      <c r="F200" s="381" t="s">
        <v>64</v>
      </c>
      <c r="G200" s="168" t="s">
        <v>10</v>
      </c>
      <c r="H200" s="381" t="s">
        <v>68</v>
      </c>
      <c r="I200" s="168" t="str">
        <f>VLOOKUP(C200,'Guide (Bursa)'!$C$1:$K$214,8,FALSE)</f>
        <v>Not Applicable</v>
      </c>
      <c r="J200" s="168"/>
      <c r="K200" s="168"/>
      <c r="L200" s="390" t="s">
        <v>490</v>
      </c>
      <c r="M200" s="168"/>
      <c r="N200" s="168"/>
      <c r="O200" s="168"/>
    </row>
    <row r="201" spans="1:15" ht="24" x14ac:dyDescent="0.3">
      <c r="A201" s="381">
        <v>19.100000000000001</v>
      </c>
      <c r="B201" s="378" t="s">
        <v>240</v>
      </c>
      <c r="C201" s="383" t="s">
        <v>491</v>
      </c>
      <c r="D201" s="380" t="s">
        <v>246</v>
      </c>
      <c r="E201" s="380" t="s">
        <v>156</v>
      </c>
      <c r="F201" s="381" t="s">
        <v>64</v>
      </c>
      <c r="G201" s="168" t="s">
        <v>10</v>
      </c>
      <c r="H201" s="381" t="s">
        <v>68</v>
      </c>
      <c r="I201" s="168" t="str">
        <f>VLOOKUP(C201,'Guide (Bursa)'!$C$1:$K$214,8,FALSE)</f>
        <v>Not Applicable</v>
      </c>
      <c r="J201" s="168"/>
      <c r="K201" s="168"/>
      <c r="L201" s="390" t="s">
        <v>491</v>
      </c>
      <c r="M201" s="168"/>
      <c r="N201" s="168"/>
      <c r="O201" s="168"/>
    </row>
    <row r="202" spans="1:15" ht="24" x14ac:dyDescent="0.3">
      <c r="A202" s="381">
        <v>20.100000000000001</v>
      </c>
      <c r="B202" s="378" t="s">
        <v>247</v>
      </c>
      <c r="C202" s="383" t="s">
        <v>554</v>
      </c>
      <c r="D202" s="380" t="s">
        <v>248</v>
      </c>
      <c r="E202" s="380"/>
      <c r="F202" s="381" t="s">
        <v>64</v>
      </c>
      <c r="G202" s="168" t="s">
        <v>249</v>
      </c>
      <c r="H202" s="381" t="s">
        <v>250</v>
      </c>
      <c r="I202" s="168" t="str">
        <f>VLOOKUP(C202,'Guide (Bursa)'!$C$1:$K$214,8,FALSE)</f>
        <v>Not Applicable</v>
      </c>
      <c r="J202" s="168"/>
      <c r="K202" s="168"/>
      <c r="L202" s="390" t="s">
        <v>554</v>
      </c>
      <c r="M202" s="168"/>
      <c r="N202" s="168"/>
      <c r="O202" s="168"/>
    </row>
    <row r="203" spans="1:15" ht="24" x14ac:dyDescent="0.3">
      <c r="A203" s="381">
        <v>20.2</v>
      </c>
      <c r="B203" s="378" t="s">
        <v>251</v>
      </c>
      <c r="C203" s="383" t="s">
        <v>555</v>
      </c>
      <c r="D203" s="380" t="s">
        <v>252</v>
      </c>
      <c r="E203" s="380"/>
      <c r="F203" s="381" t="s">
        <v>9</v>
      </c>
      <c r="G203" s="168" t="s">
        <v>249</v>
      </c>
      <c r="H203" s="381" t="s">
        <v>250</v>
      </c>
      <c r="I203" s="168" t="str">
        <f>VLOOKUP(C203,'Guide (Bursa)'!$C$1:$K$214,8,FALSE)</f>
        <v>Not Applicable</v>
      </c>
      <c r="J203" s="168"/>
      <c r="K203" s="168"/>
      <c r="L203" s="390" t="s">
        <v>555</v>
      </c>
      <c r="M203" s="168"/>
      <c r="N203" s="168"/>
      <c r="O203" s="168"/>
    </row>
    <row r="204" spans="1:15" ht="36" x14ac:dyDescent="0.3">
      <c r="A204" s="381">
        <v>20.3</v>
      </c>
      <c r="B204" s="378" t="s">
        <v>253</v>
      </c>
      <c r="C204" s="383" t="s">
        <v>567</v>
      </c>
      <c r="D204" s="380" t="s">
        <v>254</v>
      </c>
      <c r="E204" s="380"/>
      <c r="F204" s="381" t="s">
        <v>9</v>
      </c>
      <c r="G204" s="168" t="s">
        <v>255</v>
      </c>
      <c r="H204" s="381" t="s">
        <v>250</v>
      </c>
      <c r="I204" s="168" t="str">
        <f>VLOOKUP(C204,'Guide (Bursa)'!$C$1:$K$214,8,FALSE)</f>
        <v>Not Applicable</v>
      </c>
      <c r="J204" s="168"/>
      <c r="K204" s="168"/>
      <c r="L204" s="390" t="s">
        <v>567</v>
      </c>
      <c r="M204" s="168"/>
      <c r="N204" s="168"/>
      <c r="O204" s="168"/>
    </row>
    <row r="205" spans="1:15" ht="36" x14ac:dyDescent="0.3">
      <c r="A205" s="381">
        <v>20.399999999999999</v>
      </c>
      <c r="B205" s="378" t="s">
        <v>256</v>
      </c>
      <c r="C205" s="383" t="s">
        <v>556</v>
      </c>
      <c r="D205" s="381" t="s">
        <v>257</v>
      </c>
      <c r="E205" s="381"/>
      <c r="F205" s="381" t="s">
        <v>45</v>
      </c>
      <c r="G205" s="168" t="s">
        <v>249</v>
      </c>
      <c r="H205" s="381" t="s">
        <v>48</v>
      </c>
      <c r="I205" s="168" t="str">
        <f>VLOOKUP(C205,'Guide (Bursa)'!$C$1:$K$214,8,FALSE)</f>
        <v>Not Applicable</v>
      </c>
      <c r="J205" s="168"/>
      <c r="K205" s="168"/>
      <c r="L205" s="390" t="s">
        <v>556</v>
      </c>
      <c r="M205" s="168"/>
      <c r="N205" s="168"/>
      <c r="O205" s="168"/>
    </row>
    <row r="206" spans="1:15" x14ac:dyDescent="0.3">
      <c r="A206" s="381">
        <v>20.399999999999999</v>
      </c>
      <c r="B206" s="378" t="s">
        <v>256</v>
      </c>
      <c r="C206" s="383" t="s">
        <v>557</v>
      </c>
      <c r="D206" s="381" t="s">
        <v>258</v>
      </c>
      <c r="E206" s="381"/>
      <c r="F206" s="381" t="s">
        <v>43</v>
      </c>
      <c r="G206" s="168" t="s">
        <v>249</v>
      </c>
      <c r="H206" s="381" t="s">
        <v>48</v>
      </c>
      <c r="I206" s="168" t="str">
        <f>VLOOKUP(C206,'Guide (Bursa)'!$C$1:$K$214,8,FALSE)</f>
        <v>Not Applicable</v>
      </c>
      <c r="J206" s="168"/>
      <c r="K206" s="168"/>
      <c r="L206" s="390" t="s">
        <v>557</v>
      </c>
      <c r="M206" s="168"/>
      <c r="N206" s="168"/>
      <c r="O206" s="168"/>
    </row>
    <row r="207" spans="1:15" x14ac:dyDescent="0.3">
      <c r="A207" s="381">
        <v>20.399999999999999</v>
      </c>
      <c r="B207" s="378" t="s">
        <v>256</v>
      </c>
      <c r="C207" s="383" t="s">
        <v>558</v>
      </c>
      <c r="D207" s="381" t="s">
        <v>259</v>
      </c>
      <c r="E207" s="381"/>
      <c r="F207" s="381" t="s">
        <v>43</v>
      </c>
      <c r="G207" s="168" t="s">
        <v>249</v>
      </c>
      <c r="H207" s="381" t="s">
        <v>48</v>
      </c>
      <c r="I207" s="168" t="str">
        <f>VLOOKUP(C207,'Guide (Bursa)'!$C$1:$K$214,8,FALSE)</f>
        <v>Not Applicable</v>
      </c>
      <c r="J207" s="168"/>
      <c r="K207" s="168"/>
      <c r="L207" s="390" t="s">
        <v>558</v>
      </c>
      <c r="M207" s="168"/>
      <c r="N207" s="168"/>
      <c r="O207" s="168"/>
    </row>
    <row r="208" spans="1:15" ht="24" x14ac:dyDescent="0.3">
      <c r="A208" s="381">
        <v>20.399999999999999</v>
      </c>
      <c r="B208" s="378" t="s">
        <v>256</v>
      </c>
      <c r="C208" s="383" t="s">
        <v>559</v>
      </c>
      <c r="D208" s="381" t="s">
        <v>260</v>
      </c>
      <c r="E208" s="381"/>
      <c r="F208" s="381" t="s">
        <v>45</v>
      </c>
      <c r="G208" s="168" t="s">
        <v>249</v>
      </c>
      <c r="H208" s="381" t="s">
        <v>48</v>
      </c>
      <c r="I208" s="168" t="str">
        <f>VLOOKUP(C208,'Guide (Bursa)'!$C$1:$K$214,8,FALSE)</f>
        <v>Not Applicable</v>
      </c>
      <c r="J208" s="168"/>
      <c r="K208" s="168"/>
      <c r="L208" s="390" t="s">
        <v>559</v>
      </c>
      <c r="M208" s="168"/>
      <c r="N208" s="168"/>
      <c r="O208" s="168"/>
    </row>
    <row r="209" spans="1:15" x14ac:dyDescent="0.3">
      <c r="A209" s="381">
        <v>20.399999999999999</v>
      </c>
      <c r="B209" s="378" t="s">
        <v>256</v>
      </c>
      <c r="C209" s="383" t="s">
        <v>560</v>
      </c>
      <c r="D209" s="381" t="s">
        <v>113</v>
      </c>
      <c r="E209" s="381"/>
      <c r="F209" s="381" t="s">
        <v>64</v>
      </c>
      <c r="G209" s="168" t="s">
        <v>249</v>
      </c>
      <c r="H209" s="381" t="s">
        <v>48</v>
      </c>
      <c r="I209" s="168" t="str">
        <f>VLOOKUP(C209,'Guide (Bursa)'!$C$1:$K$214,8,FALSE)</f>
        <v>Not Applicable</v>
      </c>
      <c r="J209" s="168"/>
      <c r="K209" s="168"/>
      <c r="L209" s="390" t="s">
        <v>560</v>
      </c>
      <c r="M209" s="168"/>
      <c r="N209" s="168"/>
      <c r="O209" s="168"/>
    </row>
    <row r="210" spans="1:15" ht="36" x14ac:dyDescent="0.3">
      <c r="A210" s="381">
        <v>20.5</v>
      </c>
      <c r="B210" s="378" t="s">
        <v>261</v>
      </c>
      <c r="C210" s="383" t="s">
        <v>561</v>
      </c>
      <c r="D210" s="380" t="s">
        <v>262</v>
      </c>
      <c r="E210" s="380"/>
      <c r="F210" s="381" t="s">
        <v>9</v>
      </c>
      <c r="G210" s="168" t="s">
        <v>249</v>
      </c>
      <c r="H210" s="381" t="s">
        <v>11</v>
      </c>
      <c r="I210" s="168" t="str">
        <f>VLOOKUP(C210,'Guide (Bursa)'!$C$1:$K$214,8,FALSE)</f>
        <v>Not Applicable</v>
      </c>
      <c r="J210" s="168"/>
      <c r="K210" s="168"/>
      <c r="L210" s="390" t="s">
        <v>561</v>
      </c>
      <c r="M210" s="168"/>
      <c r="N210" s="168"/>
      <c r="O210" s="168"/>
    </row>
    <row r="211" spans="1:15" x14ac:dyDescent="0.3">
      <c r="A211" s="381">
        <v>20.5</v>
      </c>
      <c r="B211" s="378" t="s">
        <v>261</v>
      </c>
      <c r="C211" s="383" t="s">
        <v>562</v>
      </c>
      <c r="D211" s="380" t="s">
        <v>263</v>
      </c>
      <c r="E211" s="380"/>
      <c r="F211" s="381" t="s">
        <v>43</v>
      </c>
      <c r="G211" s="168" t="s">
        <v>249</v>
      </c>
      <c r="H211" s="381" t="s">
        <v>11</v>
      </c>
      <c r="I211" s="168" t="str">
        <f>VLOOKUP(C211,'Guide (Bursa)'!$C$1:$K$214,8,FALSE)</f>
        <v>Not Applicable</v>
      </c>
      <c r="J211" s="168"/>
      <c r="K211" s="168"/>
      <c r="L211" s="390" t="s">
        <v>562</v>
      </c>
      <c r="M211" s="168"/>
      <c r="N211" s="168"/>
      <c r="O211" s="168"/>
    </row>
    <row r="212" spans="1:15" ht="36" x14ac:dyDescent="0.3">
      <c r="A212" s="381">
        <v>20.6</v>
      </c>
      <c r="B212" s="378" t="s">
        <v>264</v>
      </c>
      <c r="C212" s="383" t="s">
        <v>563</v>
      </c>
      <c r="D212" s="380" t="s">
        <v>265</v>
      </c>
      <c r="E212" s="380"/>
      <c r="F212" s="381" t="s">
        <v>9</v>
      </c>
      <c r="G212" s="168" t="s">
        <v>249</v>
      </c>
      <c r="H212" s="381" t="s">
        <v>11</v>
      </c>
      <c r="I212" s="168" t="str">
        <f>VLOOKUP(C212,'Guide (Bursa)'!$C$1:$K$214,8,FALSE)</f>
        <v>Not Applicable</v>
      </c>
      <c r="J212" s="168"/>
      <c r="K212" s="168"/>
      <c r="L212" s="390" t="s">
        <v>563</v>
      </c>
      <c r="M212" s="168"/>
      <c r="N212" s="168"/>
      <c r="O212" s="168"/>
    </row>
    <row r="213" spans="1:15" x14ac:dyDescent="0.3">
      <c r="A213" s="381">
        <v>20.6</v>
      </c>
      <c r="B213" s="378" t="s">
        <v>264</v>
      </c>
      <c r="C213" s="383" t="s">
        <v>564</v>
      </c>
      <c r="D213" s="380" t="s">
        <v>263</v>
      </c>
      <c r="E213" s="380"/>
      <c r="F213" s="381" t="s">
        <v>43</v>
      </c>
      <c r="G213" s="168" t="s">
        <v>249</v>
      </c>
      <c r="H213" s="381" t="s">
        <v>11</v>
      </c>
      <c r="I213" s="168" t="str">
        <f>VLOOKUP(C213,'Guide (Bursa)'!$C$1:$K$214,8,FALSE)</f>
        <v>Not Applicable</v>
      </c>
      <c r="J213" s="168"/>
      <c r="K213" s="168"/>
      <c r="L213" s="390" t="s">
        <v>564</v>
      </c>
      <c r="M213" s="168"/>
      <c r="N213" s="168"/>
      <c r="O213" s="168"/>
    </row>
    <row r="214" spans="1:15" ht="24" x14ac:dyDescent="0.3">
      <c r="A214" s="381">
        <v>20.7</v>
      </c>
      <c r="B214" s="378" t="s">
        <v>266</v>
      </c>
      <c r="C214" s="383" t="s">
        <v>565</v>
      </c>
      <c r="D214" s="380" t="s">
        <v>267</v>
      </c>
      <c r="E214" s="380"/>
      <c r="F214" s="381" t="s">
        <v>64</v>
      </c>
      <c r="G214" s="168" t="s">
        <v>249</v>
      </c>
      <c r="H214" s="381" t="s">
        <v>11</v>
      </c>
      <c r="I214" s="168" t="str">
        <f>VLOOKUP(C214,'Guide (Bursa)'!$C$1:$K$214,8,FALSE)</f>
        <v>Not Applicable</v>
      </c>
      <c r="J214" s="168"/>
      <c r="K214" s="168"/>
      <c r="L214" s="390" t="s">
        <v>565</v>
      </c>
      <c r="M214" s="168"/>
      <c r="N214" s="168"/>
      <c r="O214" s="168"/>
    </row>
    <row r="215" spans="1:15" ht="24" x14ac:dyDescent="0.3">
      <c r="A215" s="381">
        <v>20.7</v>
      </c>
      <c r="B215" s="378" t="s">
        <v>266</v>
      </c>
      <c r="C215" s="383" t="s">
        <v>566</v>
      </c>
      <c r="D215" s="380" t="s">
        <v>268</v>
      </c>
      <c r="E215" s="380"/>
      <c r="F215" s="381" t="s">
        <v>64</v>
      </c>
      <c r="G215" s="168" t="s">
        <v>249</v>
      </c>
      <c r="H215" s="381" t="s">
        <v>11</v>
      </c>
      <c r="I215" s="168" t="str">
        <f>VLOOKUP(C215,'Guide (Bursa)'!$C$1:$K$214,8,FALSE)</f>
        <v>Not Applicable</v>
      </c>
      <c r="J215" s="168"/>
      <c r="K215" s="168"/>
      <c r="L215" s="390" t="s">
        <v>566</v>
      </c>
      <c r="M215" s="168"/>
      <c r="N215" s="168"/>
      <c r="O215" s="168"/>
    </row>
    <row r="216" spans="1:15" ht="24" x14ac:dyDescent="0.3">
      <c r="A216" s="381">
        <v>23.1</v>
      </c>
      <c r="B216" s="378" t="s">
        <v>269</v>
      </c>
      <c r="C216" s="383" t="s">
        <v>568</v>
      </c>
      <c r="D216" s="381" t="s">
        <v>270</v>
      </c>
      <c r="E216" s="381" t="s">
        <v>271</v>
      </c>
      <c r="F216" s="381" t="s">
        <v>45</v>
      </c>
      <c r="G216" s="168" t="s">
        <v>272</v>
      </c>
      <c r="H216" s="381" t="s">
        <v>68</v>
      </c>
      <c r="I216" s="168" t="str">
        <f>VLOOKUP(C216,'Guide (Bursa)'!$C$1:$K$214,8,FALSE)</f>
        <v>Not Applicable</v>
      </c>
      <c r="J216" s="168"/>
      <c r="K216" s="168"/>
      <c r="L216" s="390" t="s">
        <v>568</v>
      </c>
      <c r="M216" s="168"/>
      <c r="N216" s="168"/>
      <c r="O216" s="168"/>
    </row>
    <row r="217" spans="1:15" ht="24" x14ac:dyDescent="0.3">
      <c r="A217" s="381">
        <v>23.1</v>
      </c>
      <c r="B217" s="378" t="s">
        <v>269</v>
      </c>
      <c r="C217" s="383" t="s">
        <v>569</v>
      </c>
      <c r="D217" s="381" t="s">
        <v>273</v>
      </c>
      <c r="E217" s="381" t="s">
        <v>271</v>
      </c>
      <c r="F217" s="381" t="s">
        <v>274</v>
      </c>
      <c r="G217" s="168" t="s">
        <v>272</v>
      </c>
      <c r="H217" s="381" t="s">
        <v>68</v>
      </c>
      <c r="I217" s="168" t="str">
        <f>VLOOKUP(C217,'Guide (Bursa)'!$C$1:$K$214,8,FALSE)</f>
        <v>Not Applicable</v>
      </c>
      <c r="J217" s="168"/>
      <c r="K217" s="168"/>
      <c r="L217" s="390" t="s">
        <v>569</v>
      </c>
      <c r="M217" s="168"/>
      <c r="N217" s="168"/>
      <c r="O217" s="168"/>
    </row>
    <row r="218" spans="1:15" ht="24" x14ac:dyDescent="0.3">
      <c r="A218" s="381">
        <v>23.2</v>
      </c>
      <c r="B218" s="378" t="s">
        <v>275</v>
      </c>
      <c r="C218" s="383" t="s">
        <v>570</v>
      </c>
      <c r="D218" s="381" t="s">
        <v>276</v>
      </c>
      <c r="E218" s="381" t="s">
        <v>271</v>
      </c>
      <c r="F218" s="381" t="s">
        <v>9</v>
      </c>
      <c r="G218" s="168" t="s">
        <v>272</v>
      </c>
      <c r="H218" s="381" t="s">
        <v>11</v>
      </c>
      <c r="I218" s="168" t="str">
        <f>VLOOKUP(C218,'Guide (Bursa)'!$C$1:$K$214,8,FALSE)</f>
        <v>Not Applicable</v>
      </c>
      <c r="J218" s="168"/>
      <c r="K218" s="168"/>
      <c r="L218" s="390" t="s">
        <v>570</v>
      </c>
      <c r="M218" s="168"/>
      <c r="N218" s="168"/>
      <c r="O218" s="168"/>
    </row>
    <row r="219" spans="1:15" ht="36" x14ac:dyDescent="0.3">
      <c r="A219" s="381">
        <v>23.2</v>
      </c>
      <c r="B219" s="378" t="s">
        <v>269</v>
      </c>
      <c r="C219" s="383" t="s">
        <v>571</v>
      </c>
      <c r="D219" s="381" t="s">
        <v>277</v>
      </c>
      <c r="E219" s="381" t="s">
        <v>278</v>
      </c>
      <c r="F219" s="381" t="s">
        <v>43</v>
      </c>
      <c r="G219" s="168" t="s">
        <v>272</v>
      </c>
      <c r="H219" s="381" t="s">
        <v>11</v>
      </c>
      <c r="I219" s="168" t="str">
        <f>VLOOKUP(C219,'Guide (Bursa)'!$C$1:$K$214,8,FALSE)</f>
        <v>Not Applicable</v>
      </c>
      <c r="J219" s="168"/>
      <c r="K219" s="168"/>
      <c r="L219" s="390" t="s">
        <v>571</v>
      </c>
      <c r="M219" s="168"/>
      <c r="N219" s="168"/>
      <c r="O219" s="168"/>
    </row>
    <row r="220" spans="1:15" ht="48" x14ac:dyDescent="0.3">
      <c r="A220" s="381">
        <v>23.2</v>
      </c>
      <c r="B220" s="378" t="s">
        <v>269</v>
      </c>
      <c r="C220" s="383" t="s">
        <v>572</v>
      </c>
      <c r="D220" s="381" t="s">
        <v>279</v>
      </c>
      <c r="E220" s="381" t="s">
        <v>280</v>
      </c>
      <c r="F220" s="381" t="s">
        <v>43</v>
      </c>
      <c r="G220" s="168" t="s">
        <v>272</v>
      </c>
      <c r="H220" s="381" t="s">
        <v>11</v>
      </c>
      <c r="I220" s="168" t="str">
        <f>VLOOKUP(C220,'Guide (Bursa)'!$C$1:$K$214,8,FALSE)</f>
        <v>Not Applicable</v>
      </c>
      <c r="J220" s="168"/>
      <c r="K220" s="168"/>
      <c r="L220" s="390" t="s">
        <v>572</v>
      </c>
      <c r="M220" s="168"/>
      <c r="N220" s="168"/>
      <c r="O220" s="168"/>
    </row>
    <row r="221" spans="1:15" x14ac:dyDescent="0.3">
      <c r="A221" s="381">
        <v>23.2</v>
      </c>
      <c r="B221" s="378" t="s">
        <v>269</v>
      </c>
      <c r="C221" s="383" t="s">
        <v>573</v>
      </c>
      <c r="D221" s="381" t="s">
        <v>281</v>
      </c>
      <c r="E221" s="381" t="s">
        <v>282</v>
      </c>
      <c r="F221" s="381" t="s">
        <v>43</v>
      </c>
      <c r="G221" s="168" t="s">
        <v>272</v>
      </c>
      <c r="H221" s="381" t="s">
        <v>11</v>
      </c>
      <c r="I221" s="168" t="str">
        <f>VLOOKUP(C221,'Guide (Bursa)'!$C$1:$K$214,8,FALSE)</f>
        <v>Not Applicable</v>
      </c>
      <c r="J221" s="168"/>
      <c r="K221" s="168"/>
      <c r="L221" s="390" t="s">
        <v>573</v>
      </c>
      <c r="M221" s="168"/>
      <c r="N221" s="168"/>
      <c r="O221" s="168"/>
    </row>
    <row r="222" spans="1:15" ht="24" x14ac:dyDescent="0.3">
      <c r="A222" s="381">
        <v>23.3</v>
      </c>
      <c r="B222" s="378" t="s">
        <v>283</v>
      </c>
      <c r="C222" s="383" t="s">
        <v>574</v>
      </c>
      <c r="D222" s="381" t="s">
        <v>284</v>
      </c>
      <c r="E222" s="381" t="s">
        <v>285</v>
      </c>
      <c r="F222" s="381" t="s">
        <v>23</v>
      </c>
      <c r="G222" s="168" t="s">
        <v>648</v>
      </c>
      <c r="H222" s="381" t="s">
        <v>68</v>
      </c>
      <c r="I222" s="168" t="str">
        <f>VLOOKUP(C222,'Guide (Bursa)'!$C$1:$K$214,8,FALSE)</f>
        <v>Not Applicable</v>
      </c>
      <c r="J222" s="168"/>
      <c r="K222" s="168"/>
      <c r="L222" s="390" t="s">
        <v>574</v>
      </c>
      <c r="M222" s="168"/>
      <c r="N222" s="168"/>
      <c r="O222" s="168"/>
    </row>
    <row r="223" spans="1:15" x14ac:dyDescent="0.3">
      <c r="A223" s="381">
        <v>23.3</v>
      </c>
      <c r="B223" s="378" t="s">
        <v>283</v>
      </c>
      <c r="C223" s="383" t="s">
        <v>575</v>
      </c>
      <c r="D223" s="381" t="s">
        <v>286</v>
      </c>
      <c r="E223" s="381" t="s">
        <v>285</v>
      </c>
      <c r="F223" s="381" t="s">
        <v>9</v>
      </c>
      <c r="G223" s="168" t="s">
        <v>648</v>
      </c>
      <c r="H223" s="381" t="s">
        <v>68</v>
      </c>
      <c r="I223" s="168" t="str">
        <f>VLOOKUP(C223,'Guide (Bursa)'!$C$1:$K$214,8,FALSE)</f>
        <v>Not Applicable</v>
      </c>
      <c r="J223" s="168"/>
      <c r="K223" s="168"/>
      <c r="L223" s="390" t="s">
        <v>575</v>
      </c>
      <c r="M223" s="168"/>
      <c r="N223" s="168"/>
      <c r="O223" s="168"/>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9C7E9-12FC-4319-B270-6BD5E516FE07}">
  <sheetPr codeName="Sheet29"/>
  <dimension ref="A1:I214"/>
  <sheetViews>
    <sheetView zoomScaleNormal="100" workbookViewId="0">
      <pane xSplit="1" ySplit="1" topLeftCell="B2" activePane="bottomRight" state="frozen"/>
      <selection pane="topRight" activeCell="B1" sqref="B1"/>
      <selection pane="bottomLeft" activeCell="A2" sqref="A2"/>
      <selection pane="bottomRight" activeCell="H2" sqref="H2"/>
    </sheetView>
  </sheetViews>
  <sheetFormatPr defaultRowHeight="14.5" x14ac:dyDescent="0.35"/>
  <cols>
    <col min="2" max="2" width="30.08984375" customWidth="1"/>
    <col min="3" max="3" width="9" customWidth="1"/>
    <col min="4" max="4" width="32.453125" customWidth="1"/>
    <col min="5" max="5" width="15.90625" customWidth="1"/>
    <col min="6" max="6" width="14.36328125" customWidth="1"/>
    <col min="8" max="8" width="18.54296875" customWidth="1"/>
    <col min="9" max="9" width="22.90625" customWidth="1"/>
  </cols>
  <sheetData>
    <row r="1" spans="1:9" ht="24" x14ac:dyDescent="0.35">
      <c r="A1" s="140" t="s">
        <v>707</v>
      </c>
      <c r="B1" s="140" t="s">
        <v>708</v>
      </c>
      <c r="C1" s="140" t="s">
        <v>709</v>
      </c>
      <c r="D1" s="140" t="s">
        <v>710</v>
      </c>
      <c r="E1" s="140" t="s">
        <v>711</v>
      </c>
      <c r="F1" s="140" t="s">
        <v>712</v>
      </c>
      <c r="G1" s="140" t="s">
        <v>713</v>
      </c>
      <c r="H1" s="140" t="s">
        <v>714</v>
      </c>
      <c r="I1" s="275" t="s">
        <v>715</v>
      </c>
    </row>
    <row r="2" spans="1:9" ht="48" x14ac:dyDescent="0.35">
      <c r="A2" s="141">
        <v>4.0999999999999996</v>
      </c>
      <c r="B2" s="141" t="s">
        <v>7</v>
      </c>
      <c r="C2" s="141" t="s">
        <v>371</v>
      </c>
      <c r="D2" s="142" t="s">
        <v>8</v>
      </c>
      <c r="E2" s="142" t="s">
        <v>718</v>
      </c>
      <c r="F2" s="143" t="s">
        <v>9</v>
      </c>
      <c r="G2" s="143" t="s">
        <v>11</v>
      </c>
      <c r="H2" s="143"/>
      <c r="I2" s="300"/>
    </row>
    <row r="3" spans="1:9" ht="48" x14ac:dyDescent="0.35">
      <c r="A3" s="141">
        <v>4.0999999999999996</v>
      </c>
      <c r="B3" s="141" t="s">
        <v>7</v>
      </c>
      <c r="C3" s="141" t="s">
        <v>372</v>
      </c>
      <c r="D3" s="142" t="s">
        <v>12</v>
      </c>
      <c r="E3" s="142" t="s">
        <v>718</v>
      </c>
      <c r="F3" s="143" t="s">
        <v>9</v>
      </c>
      <c r="G3" s="143" t="s">
        <v>11</v>
      </c>
      <c r="H3" s="143"/>
      <c r="I3" s="300"/>
    </row>
    <row r="4" spans="1:9" ht="48" x14ac:dyDescent="0.35">
      <c r="A4" s="141">
        <v>4.0999999999999996</v>
      </c>
      <c r="B4" s="141" t="s">
        <v>7</v>
      </c>
      <c r="C4" s="141" t="s">
        <v>373</v>
      </c>
      <c r="D4" s="142" t="s">
        <v>13</v>
      </c>
      <c r="E4" s="142" t="s">
        <v>718</v>
      </c>
      <c r="F4" s="143" t="s">
        <v>9</v>
      </c>
      <c r="G4" s="143" t="s">
        <v>11</v>
      </c>
      <c r="H4" s="143"/>
      <c r="I4" s="300"/>
    </row>
    <row r="5" spans="1:9" ht="48" x14ac:dyDescent="0.35">
      <c r="A5" s="141">
        <v>4.0999999999999996</v>
      </c>
      <c r="B5" s="141" t="s">
        <v>7</v>
      </c>
      <c r="C5" s="141" t="s">
        <v>374</v>
      </c>
      <c r="D5" s="142" t="s">
        <v>14</v>
      </c>
      <c r="E5" s="142" t="s">
        <v>718</v>
      </c>
      <c r="F5" s="143" t="s">
        <v>9</v>
      </c>
      <c r="G5" s="143" t="s">
        <v>11</v>
      </c>
      <c r="H5" s="143"/>
      <c r="I5" s="300"/>
    </row>
    <row r="6" spans="1:9" ht="48" x14ac:dyDescent="0.35">
      <c r="A6" s="141">
        <v>4.0999999999999996</v>
      </c>
      <c r="B6" s="141" t="s">
        <v>7</v>
      </c>
      <c r="C6" s="141" t="s">
        <v>375</v>
      </c>
      <c r="D6" s="142" t="s">
        <v>15</v>
      </c>
      <c r="E6" s="142" t="s">
        <v>718</v>
      </c>
      <c r="F6" s="143" t="s">
        <v>9</v>
      </c>
      <c r="G6" s="143" t="s">
        <v>11</v>
      </c>
      <c r="H6" s="143"/>
      <c r="I6" s="300"/>
    </row>
    <row r="7" spans="1:9" ht="48" x14ac:dyDescent="0.35">
      <c r="A7" s="141">
        <v>4.0999999999999996</v>
      </c>
      <c r="B7" s="141" t="s">
        <v>7</v>
      </c>
      <c r="C7" s="141" t="s">
        <v>376</v>
      </c>
      <c r="D7" s="142" t="s">
        <v>16</v>
      </c>
      <c r="E7" s="142" t="s">
        <v>718</v>
      </c>
      <c r="F7" s="143" t="s">
        <v>9</v>
      </c>
      <c r="G7" s="143" t="s">
        <v>11</v>
      </c>
      <c r="H7" s="143"/>
      <c r="I7" s="300"/>
    </row>
    <row r="8" spans="1:9" ht="48" x14ac:dyDescent="0.35">
      <c r="A8" s="141">
        <v>4.0999999999999996</v>
      </c>
      <c r="B8" s="141" t="s">
        <v>7</v>
      </c>
      <c r="C8" s="141" t="s">
        <v>377</v>
      </c>
      <c r="D8" s="142" t="s">
        <v>17</v>
      </c>
      <c r="E8" s="142" t="s">
        <v>718</v>
      </c>
      <c r="F8" s="143" t="s">
        <v>9</v>
      </c>
      <c r="G8" s="143" t="s">
        <v>11</v>
      </c>
      <c r="H8" s="143"/>
      <c r="I8" s="300"/>
    </row>
    <row r="9" spans="1:9" ht="60" x14ac:dyDescent="0.35">
      <c r="A9" s="141">
        <v>4.0999999999999996</v>
      </c>
      <c r="B9" s="141" t="s">
        <v>7</v>
      </c>
      <c r="C9" s="141" t="s">
        <v>378</v>
      </c>
      <c r="D9" s="142" t="s">
        <v>18</v>
      </c>
      <c r="E9" s="142" t="s">
        <v>718</v>
      </c>
      <c r="F9" s="143" t="s">
        <v>9</v>
      </c>
      <c r="G9" s="143" t="s">
        <v>11</v>
      </c>
      <c r="H9" s="143"/>
      <c r="I9" s="300"/>
    </row>
    <row r="10" spans="1:9" ht="84" x14ac:dyDescent="0.35">
      <c r="A10" s="141">
        <v>4.0999999999999996</v>
      </c>
      <c r="B10" s="141" t="s">
        <v>7</v>
      </c>
      <c r="C10" s="141" t="s">
        <v>379</v>
      </c>
      <c r="D10" s="142" t="s">
        <v>19</v>
      </c>
      <c r="E10" s="142" t="s">
        <v>718</v>
      </c>
      <c r="F10" s="143" t="s">
        <v>9</v>
      </c>
      <c r="G10" s="143" t="s">
        <v>11</v>
      </c>
      <c r="H10" s="143"/>
      <c r="I10" s="300"/>
    </row>
    <row r="11" spans="1:9" ht="48" x14ac:dyDescent="0.35">
      <c r="A11" s="141">
        <v>4.0999999999999996</v>
      </c>
      <c r="B11" s="141" t="s">
        <v>7</v>
      </c>
      <c r="C11" s="141" t="s">
        <v>380</v>
      </c>
      <c r="D11" s="142" t="s">
        <v>20</v>
      </c>
      <c r="E11" s="142" t="s">
        <v>718</v>
      </c>
      <c r="F11" s="143" t="s">
        <v>9</v>
      </c>
      <c r="G11" s="143" t="s">
        <v>11</v>
      </c>
      <c r="H11" s="143"/>
      <c r="I11" s="300"/>
    </row>
    <row r="12" spans="1:9" ht="36" x14ac:dyDescent="0.35">
      <c r="A12" s="144">
        <v>4.2</v>
      </c>
      <c r="B12" s="141" t="s">
        <v>21</v>
      </c>
      <c r="C12" s="141" t="s">
        <v>381</v>
      </c>
      <c r="D12" s="142" t="s">
        <v>22</v>
      </c>
      <c r="E12" s="142" t="s">
        <v>718</v>
      </c>
      <c r="F12" s="143" t="s">
        <v>23</v>
      </c>
      <c r="G12" s="143" t="s">
        <v>11</v>
      </c>
      <c r="H12" s="143"/>
      <c r="I12" s="300"/>
    </row>
    <row r="13" spans="1:9" ht="48" x14ac:dyDescent="0.35">
      <c r="A13" s="145">
        <v>4.3</v>
      </c>
      <c r="B13" s="141" t="s">
        <v>24</v>
      </c>
      <c r="C13" s="141" t="s">
        <v>492</v>
      </c>
      <c r="D13" s="145" t="s">
        <v>25</v>
      </c>
      <c r="E13" s="142" t="s">
        <v>718</v>
      </c>
      <c r="F13" s="143" t="s">
        <v>9</v>
      </c>
      <c r="G13" s="143" t="s">
        <v>11</v>
      </c>
      <c r="H13" s="143"/>
      <c r="I13" s="300"/>
    </row>
    <row r="14" spans="1:9" ht="48" x14ac:dyDescent="0.35">
      <c r="A14" s="145">
        <v>4.3</v>
      </c>
      <c r="B14" s="141" t="s">
        <v>24</v>
      </c>
      <c r="C14" s="141" t="s">
        <v>493</v>
      </c>
      <c r="D14" s="145" t="s">
        <v>27</v>
      </c>
      <c r="E14" s="142" t="s">
        <v>718</v>
      </c>
      <c r="F14" s="143" t="s">
        <v>9</v>
      </c>
      <c r="G14" s="143" t="s">
        <v>11</v>
      </c>
      <c r="H14" s="143"/>
      <c r="I14" s="300"/>
    </row>
    <row r="15" spans="1:9" ht="60" x14ac:dyDescent="0.35">
      <c r="A15" s="145">
        <v>4.3</v>
      </c>
      <c r="B15" s="141" t="s">
        <v>24</v>
      </c>
      <c r="C15" s="141" t="s">
        <v>494</v>
      </c>
      <c r="D15" s="145" t="s">
        <v>28</v>
      </c>
      <c r="E15" s="142" t="s">
        <v>718</v>
      </c>
      <c r="F15" s="143" t="s">
        <v>9</v>
      </c>
      <c r="G15" s="143" t="s">
        <v>11</v>
      </c>
      <c r="H15" s="143"/>
      <c r="I15" s="300"/>
    </row>
    <row r="16" spans="1:9" ht="48" x14ac:dyDescent="0.35">
      <c r="A16" s="145">
        <v>4.3</v>
      </c>
      <c r="B16" s="141" t="s">
        <v>24</v>
      </c>
      <c r="C16" s="141" t="s">
        <v>495</v>
      </c>
      <c r="D16" s="145" t="s">
        <v>29</v>
      </c>
      <c r="E16" s="142" t="s">
        <v>718</v>
      </c>
      <c r="F16" s="143" t="s">
        <v>9</v>
      </c>
      <c r="G16" s="143" t="s">
        <v>11</v>
      </c>
      <c r="H16" s="143"/>
      <c r="I16" s="300"/>
    </row>
    <row r="17" spans="1:9" ht="48" x14ac:dyDescent="0.35">
      <c r="A17" s="145">
        <v>4.3</v>
      </c>
      <c r="B17" s="141" t="s">
        <v>24</v>
      </c>
      <c r="C17" s="141" t="s">
        <v>496</v>
      </c>
      <c r="D17" s="145" t="s">
        <v>30</v>
      </c>
      <c r="E17" s="142" t="s">
        <v>718</v>
      </c>
      <c r="F17" s="143" t="s">
        <v>9</v>
      </c>
      <c r="G17" s="143" t="s">
        <v>11</v>
      </c>
      <c r="H17" s="143"/>
      <c r="I17" s="300"/>
    </row>
    <row r="18" spans="1:9" ht="60" x14ac:dyDescent="0.35">
      <c r="A18" s="145">
        <v>4.3</v>
      </c>
      <c r="B18" s="141" t="s">
        <v>24</v>
      </c>
      <c r="C18" s="141" t="s">
        <v>497</v>
      </c>
      <c r="D18" s="145" t="s">
        <v>31</v>
      </c>
      <c r="E18" s="142" t="s">
        <v>718</v>
      </c>
      <c r="F18" s="143" t="s">
        <v>9</v>
      </c>
      <c r="G18" s="143" t="s">
        <v>11</v>
      </c>
      <c r="H18" s="143"/>
      <c r="I18" s="300"/>
    </row>
    <row r="19" spans="1:9" ht="48" x14ac:dyDescent="0.35">
      <c r="A19" s="145">
        <v>4.3</v>
      </c>
      <c r="B19" s="141" t="s">
        <v>24</v>
      </c>
      <c r="C19" s="141" t="s">
        <v>498</v>
      </c>
      <c r="D19" s="145" t="s">
        <v>32</v>
      </c>
      <c r="E19" s="142" t="s">
        <v>718</v>
      </c>
      <c r="F19" s="143" t="s">
        <v>9</v>
      </c>
      <c r="G19" s="143" t="s">
        <v>11</v>
      </c>
      <c r="H19" s="143"/>
      <c r="I19" s="300"/>
    </row>
    <row r="20" spans="1:9" ht="48" x14ac:dyDescent="0.35">
      <c r="A20" s="145">
        <v>4.3</v>
      </c>
      <c r="B20" s="141" t="s">
        <v>24</v>
      </c>
      <c r="C20" s="141" t="s">
        <v>499</v>
      </c>
      <c r="D20" s="145" t="s">
        <v>33</v>
      </c>
      <c r="E20" s="142" t="s">
        <v>718</v>
      </c>
      <c r="F20" s="143" t="s">
        <v>9</v>
      </c>
      <c r="G20" s="143" t="s">
        <v>11</v>
      </c>
      <c r="H20" s="143"/>
      <c r="I20" s="300"/>
    </row>
    <row r="21" spans="1:9" ht="48" x14ac:dyDescent="0.35">
      <c r="A21" s="145">
        <v>4.3</v>
      </c>
      <c r="B21" s="141" t="s">
        <v>24</v>
      </c>
      <c r="C21" s="141" t="s">
        <v>500</v>
      </c>
      <c r="D21" s="145" t="s">
        <v>34</v>
      </c>
      <c r="E21" s="142" t="s">
        <v>718</v>
      </c>
      <c r="F21" s="143" t="s">
        <v>9</v>
      </c>
      <c r="G21" s="143" t="s">
        <v>11</v>
      </c>
      <c r="H21" s="143"/>
      <c r="I21" s="300"/>
    </row>
    <row r="22" spans="1:9" ht="48" x14ac:dyDescent="0.35">
      <c r="A22" s="145">
        <v>4.3</v>
      </c>
      <c r="B22" s="141" t="s">
        <v>24</v>
      </c>
      <c r="C22" s="141" t="s">
        <v>501</v>
      </c>
      <c r="D22" s="145" t="s">
        <v>35</v>
      </c>
      <c r="E22" s="142" t="s">
        <v>718</v>
      </c>
      <c r="F22" s="143" t="s">
        <v>9</v>
      </c>
      <c r="G22" s="143" t="s">
        <v>11</v>
      </c>
      <c r="H22" s="143"/>
      <c r="I22" s="300"/>
    </row>
    <row r="23" spans="1:9" ht="48" x14ac:dyDescent="0.35">
      <c r="A23" s="145">
        <v>4.3</v>
      </c>
      <c r="B23" s="141" t="s">
        <v>24</v>
      </c>
      <c r="C23" s="141" t="s">
        <v>502</v>
      </c>
      <c r="D23" s="145" t="s">
        <v>36</v>
      </c>
      <c r="E23" s="142" t="s">
        <v>718</v>
      </c>
      <c r="F23" s="143" t="s">
        <v>9</v>
      </c>
      <c r="G23" s="143" t="s">
        <v>11</v>
      </c>
      <c r="H23" s="143"/>
      <c r="I23" s="300"/>
    </row>
    <row r="24" spans="1:9" ht="48" x14ac:dyDescent="0.35">
      <c r="A24" s="145">
        <v>4.3</v>
      </c>
      <c r="B24" s="141" t="s">
        <v>24</v>
      </c>
      <c r="C24" s="141" t="s">
        <v>503</v>
      </c>
      <c r="D24" s="145" t="s">
        <v>37</v>
      </c>
      <c r="E24" s="142" t="s">
        <v>718</v>
      </c>
      <c r="F24" s="143" t="s">
        <v>9</v>
      </c>
      <c r="G24" s="143" t="s">
        <v>11</v>
      </c>
      <c r="H24" s="143"/>
      <c r="I24" s="300"/>
    </row>
    <row r="25" spans="1:9" ht="48" x14ac:dyDescent="0.35">
      <c r="A25" s="145">
        <v>4.3</v>
      </c>
      <c r="B25" s="141" t="s">
        <v>24</v>
      </c>
      <c r="C25" s="141" t="s">
        <v>504</v>
      </c>
      <c r="D25" s="145" t="s">
        <v>721</v>
      </c>
      <c r="E25" s="142" t="s">
        <v>718</v>
      </c>
      <c r="F25" s="143" t="s">
        <v>9</v>
      </c>
      <c r="G25" s="143" t="s">
        <v>11</v>
      </c>
      <c r="H25" s="143"/>
      <c r="I25" s="300"/>
    </row>
    <row r="26" spans="1:9" ht="48" x14ac:dyDescent="0.35">
      <c r="A26" s="145">
        <v>4.3</v>
      </c>
      <c r="B26" s="141" t="s">
        <v>24</v>
      </c>
      <c r="C26" s="141" t="s">
        <v>505</v>
      </c>
      <c r="D26" s="145" t="s">
        <v>722</v>
      </c>
      <c r="E26" s="142" t="s">
        <v>718</v>
      </c>
      <c r="F26" s="143" t="s">
        <v>9</v>
      </c>
      <c r="G26" s="143" t="s">
        <v>11</v>
      </c>
      <c r="H26" s="143"/>
      <c r="I26" s="300"/>
    </row>
    <row r="27" spans="1:9" ht="48" x14ac:dyDescent="0.35">
      <c r="A27" s="145">
        <v>4.3</v>
      </c>
      <c r="B27" s="146" t="s">
        <v>39</v>
      </c>
      <c r="C27" s="141" t="s">
        <v>506</v>
      </c>
      <c r="D27" s="147" t="s">
        <v>40</v>
      </c>
      <c r="E27" s="142" t="s">
        <v>718</v>
      </c>
      <c r="F27" s="143" t="s">
        <v>9</v>
      </c>
      <c r="G27" s="148" t="s">
        <v>11</v>
      </c>
      <c r="H27" s="143"/>
      <c r="I27" s="300"/>
    </row>
    <row r="28" spans="1:9" ht="48" x14ac:dyDescent="0.35">
      <c r="A28" s="145">
        <v>4.4000000000000004</v>
      </c>
      <c r="B28" s="141" t="s">
        <v>41</v>
      </c>
      <c r="C28" s="141" t="s">
        <v>382</v>
      </c>
      <c r="D28" s="142" t="s">
        <v>42</v>
      </c>
      <c r="E28" s="142" t="s">
        <v>718</v>
      </c>
      <c r="F28" s="148" t="s">
        <v>43</v>
      </c>
      <c r="G28" s="143" t="s">
        <v>11</v>
      </c>
      <c r="H28" s="143"/>
      <c r="I28" s="300"/>
    </row>
    <row r="29" spans="1:9" ht="60" x14ac:dyDescent="0.35">
      <c r="A29" s="145">
        <v>4.4000000000000004</v>
      </c>
      <c r="B29" s="141" t="s">
        <v>41</v>
      </c>
      <c r="C29" s="141" t="s">
        <v>383</v>
      </c>
      <c r="D29" s="142" t="s">
        <v>44</v>
      </c>
      <c r="E29" s="142" t="s">
        <v>718</v>
      </c>
      <c r="F29" s="143" t="s">
        <v>45</v>
      </c>
      <c r="G29" s="143" t="s">
        <v>11</v>
      </c>
      <c r="H29" s="143"/>
      <c r="I29" s="300"/>
    </row>
    <row r="30" spans="1:9" ht="84" x14ac:dyDescent="0.35">
      <c r="A30" s="145">
        <v>4.4000000000000004</v>
      </c>
      <c r="B30" s="146" t="s">
        <v>41</v>
      </c>
      <c r="C30" s="141" t="s">
        <v>723</v>
      </c>
      <c r="D30" s="149" t="s">
        <v>724</v>
      </c>
      <c r="E30" s="149" t="s">
        <v>725</v>
      </c>
      <c r="F30" s="143" t="s">
        <v>9</v>
      </c>
      <c r="G30" s="148" t="s">
        <v>48</v>
      </c>
      <c r="H30" s="148"/>
      <c r="I30" s="300"/>
    </row>
    <row r="31" spans="1:9" ht="84" x14ac:dyDescent="0.35">
      <c r="A31" s="145">
        <v>4.4000000000000004</v>
      </c>
      <c r="B31" s="146" t="s">
        <v>41</v>
      </c>
      <c r="C31" s="141" t="s">
        <v>726</v>
      </c>
      <c r="D31" s="149" t="s">
        <v>724</v>
      </c>
      <c r="E31" s="149" t="s">
        <v>727</v>
      </c>
      <c r="F31" s="143" t="s">
        <v>9</v>
      </c>
      <c r="G31" s="148" t="s">
        <v>48</v>
      </c>
      <c r="H31" s="148"/>
      <c r="I31" s="300"/>
    </row>
    <row r="32" spans="1:9" ht="48" x14ac:dyDescent="0.35">
      <c r="A32" s="145">
        <v>4.4000000000000004</v>
      </c>
      <c r="B32" s="141" t="s">
        <v>41</v>
      </c>
      <c r="C32" s="141" t="s">
        <v>384</v>
      </c>
      <c r="D32" s="142" t="s">
        <v>49</v>
      </c>
      <c r="E32" s="142" t="s">
        <v>718</v>
      </c>
      <c r="F32" s="143" t="s">
        <v>45</v>
      </c>
      <c r="G32" s="148" t="s">
        <v>68</v>
      </c>
      <c r="H32" s="143"/>
      <c r="I32" s="300"/>
    </row>
    <row r="33" spans="1:9" ht="36" x14ac:dyDescent="0.35">
      <c r="A33" s="145">
        <v>4.4000000000000004</v>
      </c>
      <c r="B33" s="141" t="s">
        <v>41</v>
      </c>
      <c r="C33" s="141" t="s">
        <v>511</v>
      </c>
      <c r="D33" s="142" t="s">
        <v>50</v>
      </c>
      <c r="E33" s="142" t="s">
        <v>718</v>
      </c>
      <c r="F33" s="143" t="s">
        <v>9</v>
      </c>
      <c r="G33" s="148" t="s">
        <v>68</v>
      </c>
      <c r="H33" s="143"/>
      <c r="I33" s="300"/>
    </row>
    <row r="34" spans="1:9" ht="60" x14ac:dyDescent="0.35">
      <c r="A34" s="145">
        <v>4.4000000000000004</v>
      </c>
      <c r="B34" s="141" t="s">
        <v>41</v>
      </c>
      <c r="C34" s="141" t="s">
        <v>728</v>
      </c>
      <c r="D34" s="142" t="s">
        <v>729</v>
      </c>
      <c r="E34" s="142" t="s">
        <v>730</v>
      </c>
      <c r="F34" s="143" t="s">
        <v>9</v>
      </c>
      <c r="G34" s="148" t="s">
        <v>48</v>
      </c>
      <c r="H34" s="143"/>
      <c r="I34" s="300"/>
    </row>
    <row r="35" spans="1:9" ht="60" x14ac:dyDescent="0.35">
      <c r="A35" s="145">
        <v>4.4000000000000004</v>
      </c>
      <c r="B35" s="141" t="s">
        <v>41</v>
      </c>
      <c r="C35" s="141" t="s">
        <v>731</v>
      </c>
      <c r="D35" s="142" t="s">
        <v>729</v>
      </c>
      <c r="E35" s="142" t="s">
        <v>727</v>
      </c>
      <c r="F35" s="143" t="s">
        <v>9</v>
      </c>
      <c r="G35" s="148" t="s">
        <v>48</v>
      </c>
      <c r="H35" s="143"/>
      <c r="I35" s="300"/>
    </row>
    <row r="36" spans="1:9" ht="84" x14ac:dyDescent="0.35">
      <c r="A36" s="145">
        <v>4.4000000000000004</v>
      </c>
      <c r="B36" s="141" t="s">
        <v>41</v>
      </c>
      <c r="C36" s="141" t="s">
        <v>732</v>
      </c>
      <c r="D36" s="142" t="s">
        <v>733</v>
      </c>
      <c r="E36" s="142" t="s">
        <v>730</v>
      </c>
      <c r="F36" s="143" t="s">
        <v>9</v>
      </c>
      <c r="G36" s="148" t="s">
        <v>48</v>
      </c>
      <c r="H36" s="143"/>
      <c r="I36" s="300"/>
    </row>
    <row r="37" spans="1:9" ht="84" x14ac:dyDescent="0.35">
      <c r="A37" s="145">
        <v>4.4000000000000004</v>
      </c>
      <c r="B37" s="141" t="s">
        <v>41</v>
      </c>
      <c r="C37" s="141" t="s">
        <v>734</v>
      </c>
      <c r="D37" s="142" t="s">
        <v>733</v>
      </c>
      <c r="E37" s="142" t="s">
        <v>727</v>
      </c>
      <c r="F37" s="143" t="s">
        <v>9</v>
      </c>
      <c r="G37" s="143" t="s">
        <v>11</v>
      </c>
      <c r="H37" s="143"/>
      <c r="I37" s="300"/>
    </row>
    <row r="38" spans="1:9" ht="48" x14ac:dyDescent="0.35">
      <c r="A38" s="145">
        <v>4.4000000000000004</v>
      </c>
      <c r="B38" s="141" t="s">
        <v>41</v>
      </c>
      <c r="C38" s="141" t="s">
        <v>385</v>
      </c>
      <c r="D38" s="142" t="s">
        <v>735</v>
      </c>
      <c r="E38" s="142" t="s">
        <v>718</v>
      </c>
      <c r="F38" s="143" t="s">
        <v>45</v>
      </c>
      <c r="G38" s="143" t="s">
        <v>11</v>
      </c>
      <c r="H38" s="143"/>
      <c r="I38" s="300"/>
    </row>
    <row r="39" spans="1:9" ht="48" x14ac:dyDescent="0.35">
      <c r="A39" s="145">
        <v>4.4000000000000004</v>
      </c>
      <c r="B39" s="141" t="s">
        <v>41</v>
      </c>
      <c r="C39" s="141" t="s">
        <v>512</v>
      </c>
      <c r="D39" s="142" t="s">
        <v>736</v>
      </c>
      <c r="E39" s="142" t="s">
        <v>718</v>
      </c>
      <c r="F39" s="143" t="s">
        <v>9</v>
      </c>
      <c r="G39" s="143" t="s">
        <v>11</v>
      </c>
      <c r="H39" s="143"/>
      <c r="I39" s="300"/>
    </row>
    <row r="40" spans="1:9" ht="72" x14ac:dyDescent="0.35">
      <c r="A40" s="145">
        <v>4.4000000000000004</v>
      </c>
      <c r="B40" s="141" t="s">
        <v>41</v>
      </c>
      <c r="C40" s="141" t="s">
        <v>737</v>
      </c>
      <c r="D40" s="142" t="s">
        <v>738</v>
      </c>
      <c r="E40" s="142" t="s">
        <v>730</v>
      </c>
      <c r="F40" s="143" t="s">
        <v>9</v>
      </c>
      <c r="G40" s="143" t="s">
        <v>11</v>
      </c>
      <c r="H40" s="143"/>
      <c r="I40" s="300"/>
    </row>
    <row r="41" spans="1:9" ht="72" x14ac:dyDescent="0.35">
      <c r="A41" s="145">
        <v>4.4000000000000004</v>
      </c>
      <c r="B41" s="141" t="s">
        <v>41</v>
      </c>
      <c r="C41" s="141" t="s">
        <v>739</v>
      </c>
      <c r="D41" s="142" t="s">
        <v>738</v>
      </c>
      <c r="E41" s="142" t="s">
        <v>727</v>
      </c>
      <c r="F41" s="143" t="s">
        <v>9</v>
      </c>
      <c r="G41" s="143" t="s">
        <v>11</v>
      </c>
      <c r="H41" s="143"/>
      <c r="I41" s="300"/>
    </row>
    <row r="42" spans="1:9" ht="24" x14ac:dyDescent="0.35">
      <c r="A42" s="144">
        <v>5.0999999999999996</v>
      </c>
      <c r="B42" s="141" t="s">
        <v>58</v>
      </c>
      <c r="C42" s="141" t="s">
        <v>386</v>
      </c>
      <c r="D42" s="141" t="s">
        <v>59</v>
      </c>
      <c r="E42" s="142" t="s">
        <v>718</v>
      </c>
      <c r="F42" s="148" t="s">
        <v>43</v>
      </c>
      <c r="G42" s="143" t="s">
        <v>11</v>
      </c>
      <c r="H42" s="143"/>
      <c r="I42" s="300"/>
    </row>
    <row r="43" spans="1:9" ht="48" x14ac:dyDescent="0.35">
      <c r="A43" s="144">
        <v>5.2</v>
      </c>
      <c r="B43" s="141" t="s">
        <v>61</v>
      </c>
      <c r="C43" s="141" t="s">
        <v>387</v>
      </c>
      <c r="D43" s="141" t="s">
        <v>61</v>
      </c>
      <c r="E43" s="142" t="s">
        <v>718</v>
      </c>
      <c r="F43" s="148" t="s">
        <v>43</v>
      </c>
      <c r="G43" s="143" t="s">
        <v>11</v>
      </c>
      <c r="H43" s="143"/>
      <c r="I43" s="300"/>
    </row>
    <row r="44" spans="1:9" ht="24" x14ac:dyDescent="0.35">
      <c r="A44" s="144">
        <v>5.3</v>
      </c>
      <c r="B44" s="141" t="s">
        <v>62</v>
      </c>
      <c r="C44" s="141" t="s">
        <v>388</v>
      </c>
      <c r="D44" s="142" t="s">
        <v>63</v>
      </c>
      <c r="E44" s="142" t="s">
        <v>718</v>
      </c>
      <c r="F44" s="143" t="s">
        <v>740</v>
      </c>
      <c r="G44" s="143" t="s">
        <v>11</v>
      </c>
      <c r="H44" s="143"/>
      <c r="I44" s="300"/>
    </row>
    <row r="45" spans="1:9" ht="24" x14ac:dyDescent="0.35">
      <c r="A45" s="144">
        <v>5.3</v>
      </c>
      <c r="B45" s="141" t="s">
        <v>62</v>
      </c>
      <c r="C45" s="141" t="s">
        <v>389</v>
      </c>
      <c r="D45" s="142" t="s">
        <v>65</v>
      </c>
      <c r="E45" s="142" t="s">
        <v>718</v>
      </c>
      <c r="F45" s="148" t="s">
        <v>43</v>
      </c>
      <c r="G45" s="143" t="s">
        <v>11</v>
      </c>
      <c r="H45" s="143"/>
      <c r="I45" s="300"/>
    </row>
    <row r="46" spans="1:9" ht="24" x14ac:dyDescent="0.35">
      <c r="A46" s="144">
        <v>5.3</v>
      </c>
      <c r="B46" s="141" t="s">
        <v>62</v>
      </c>
      <c r="C46" s="141" t="s">
        <v>390</v>
      </c>
      <c r="D46" s="142" t="s">
        <v>66</v>
      </c>
      <c r="E46" s="142" t="s">
        <v>718</v>
      </c>
      <c r="F46" s="148" t="s">
        <v>43</v>
      </c>
      <c r="G46" s="143" t="s">
        <v>11</v>
      </c>
      <c r="H46" s="143"/>
      <c r="I46" s="300"/>
    </row>
    <row r="47" spans="1:9" ht="48" x14ac:dyDescent="0.35">
      <c r="A47" s="144">
        <v>5.3</v>
      </c>
      <c r="B47" s="141" t="s">
        <v>62</v>
      </c>
      <c r="C47" s="141" t="s">
        <v>391</v>
      </c>
      <c r="D47" s="142" t="s">
        <v>67</v>
      </c>
      <c r="E47" s="142" t="s">
        <v>718</v>
      </c>
      <c r="F47" s="143" t="s">
        <v>45</v>
      </c>
      <c r="G47" s="143" t="s">
        <v>68</v>
      </c>
      <c r="H47" s="143"/>
      <c r="I47" s="300"/>
    </row>
    <row r="48" spans="1:9" ht="36" x14ac:dyDescent="0.35">
      <c r="A48" s="143">
        <v>6.1</v>
      </c>
      <c r="B48" s="143" t="s">
        <v>69</v>
      </c>
      <c r="C48" s="141" t="s">
        <v>741</v>
      </c>
      <c r="D48" s="143" t="s">
        <v>70</v>
      </c>
      <c r="E48" s="143" t="s">
        <v>313</v>
      </c>
      <c r="F48" s="143" t="s">
        <v>9</v>
      </c>
      <c r="G48" s="143" t="s">
        <v>11</v>
      </c>
      <c r="H48" s="143"/>
      <c r="I48" s="300"/>
    </row>
    <row r="49" spans="1:9" ht="36" x14ac:dyDescent="0.35">
      <c r="A49" s="143">
        <v>6.1</v>
      </c>
      <c r="B49" s="143" t="s">
        <v>69</v>
      </c>
      <c r="C49" s="141" t="s">
        <v>743</v>
      </c>
      <c r="D49" s="143" t="s">
        <v>70</v>
      </c>
      <c r="E49" s="143" t="s">
        <v>314</v>
      </c>
      <c r="F49" s="143" t="s">
        <v>9</v>
      </c>
      <c r="G49" s="143" t="s">
        <v>11</v>
      </c>
      <c r="H49" s="143"/>
      <c r="I49" s="300"/>
    </row>
    <row r="50" spans="1:9" ht="36" x14ac:dyDescent="0.35">
      <c r="A50" s="143">
        <v>6.1</v>
      </c>
      <c r="B50" s="143" t="s">
        <v>69</v>
      </c>
      <c r="C50" s="141" t="s">
        <v>744</v>
      </c>
      <c r="D50" s="143" t="s">
        <v>70</v>
      </c>
      <c r="E50" s="143" t="s">
        <v>315</v>
      </c>
      <c r="F50" s="143" t="s">
        <v>9</v>
      </c>
      <c r="G50" s="143" t="s">
        <v>11</v>
      </c>
      <c r="H50" s="143"/>
      <c r="I50" s="300"/>
    </row>
    <row r="51" spans="1:9" ht="36" x14ac:dyDescent="0.35">
      <c r="A51" s="143">
        <v>6.1</v>
      </c>
      <c r="B51" s="143" t="s">
        <v>69</v>
      </c>
      <c r="C51" s="141" t="s">
        <v>745</v>
      </c>
      <c r="D51" s="143" t="s">
        <v>70</v>
      </c>
      <c r="E51" s="143" t="s">
        <v>316</v>
      </c>
      <c r="F51" s="143" t="s">
        <v>9</v>
      </c>
      <c r="G51" s="143" t="s">
        <v>11</v>
      </c>
      <c r="H51" s="143"/>
      <c r="I51" s="300"/>
    </row>
    <row r="52" spans="1:9" ht="36" x14ac:dyDescent="0.35">
      <c r="A52" s="143">
        <v>6.2</v>
      </c>
      <c r="B52" s="143" t="s">
        <v>72</v>
      </c>
      <c r="C52" s="141" t="s">
        <v>514</v>
      </c>
      <c r="D52" s="143" t="s">
        <v>73</v>
      </c>
      <c r="E52" s="142" t="s">
        <v>718</v>
      </c>
      <c r="F52" s="143" t="s">
        <v>9</v>
      </c>
      <c r="G52" s="143" t="s">
        <v>11</v>
      </c>
      <c r="H52" s="143"/>
      <c r="I52" s="300"/>
    </row>
    <row r="53" spans="1:9" ht="36" x14ac:dyDescent="0.35">
      <c r="A53" s="143">
        <v>6.2</v>
      </c>
      <c r="B53" s="143" t="s">
        <v>72</v>
      </c>
      <c r="C53" s="141" t="s">
        <v>515</v>
      </c>
      <c r="D53" s="143" t="s">
        <v>75</v>
      </c>
      <c r="E53" s="142" t="s">
        <v>718</v>
      </c>
      <c r="F53" s="143" t="s">
        <v>9</v>
      </c>
      <c r="G53" s="143" t="s">
        <v>11</v>
      </c>
      <c r="H53" s="143"/>
      <c r="I53" s="300"/>
    </row>
    <row r="54" spans="1:9" ht="48" x14ac:dyDescent="0.35">
      <c r="A54" s="143">
        <v>6.2</v>
      </c>
      <c r="B54" s="143" t="s">
        <v>72</v>
      </c>
      <c r="C54" s="141" t="s">
        <v>516</v>
      </c>
      <c r="D54" s="143" t="s">
        <v>76</v>
      </c>
      <c r="E54" s="142" t="s">
        <v>718</v>
      </c>
      <c r="F54" s="143" t="s">
        <v>9</v>
      </c>
      <c r="G54" s="143" t="s">
        <v>11</v>
      </c>
      <c r="H54" s="143"/>
      <c r="I54" s="300"/>
    </row>
    <row r="55" spans="1:9" ht="36" x14ac:dyDescent="0.35">
      <c r="A55" s="143">
        <v>6.2</v>
      </c>
      <c r="B55" s="143" t="s">
        <v>72</v>
      </c>
      <c r="C55" s="141" t="s">
        <v>517</v>
      </c>
      <c r="D55" s="143" t="s">
        <v>77</v>
      </c>
      <c r="E55" s="142" t="s">
        <v>718</v>
      </c>
      <c r="F55" s="143" t="s">
        <v>9</v>
      </c>
      <c r="G55" s="143" t="s">
        <v>11</v>
      </c>
      <c r="H55" s="143"/>
      <c r="I55" s="300"/>
    </row>
    <row r="56" spans="1:9" ht="36" x14ac:dyDescent="0.35">
      <c r="A56" s="143">
        <v>6.2</v>
      </c>
      <c r="B56" s="143" t="s">
        <v>72</v>
      </c>
      <c r="C56" s="141" t="s">
        <v>518</v>
      </c>
      <c r="D56" s="143" t="s">
        <v>78</v>
      </c>
      <c r="E56" s="142" t="s">
        <v>718</v>
      </c>
      <c r="F56" s="143" t="s">
        <v>9</v>
      </c>
      <c r="G56" s="143" t="s">
        <v>11</v>
      </c>
      <c r="H56" s="143"/>
      <c r="I56" s="300"/>
    </row>
    <row r="57" spans="1:9" ht="48" x14ac:dyDescent="0.35">
      <c r="A57" s="143">
        <v>6.2</v>
      </c>
      <c r="B57" s="143" t="s">
        <v>72</v>
      </c>
      <c r="C57" s="141" t="s">
        <v>519</v>
      </c>
      <c r="D57" s="143" t="s">
        <v>79</v>
      </c>
      <c r="E57" s="142" t="s">
        <v>718</v>
      </c>
      <c r="F57" s="143" t="s">
        <v>9</v>
      </c>
      <c r="G57" s="143" t="s">
        <v>11</v>
      </c>
      <c r="H57" s="143"/>
      <c r="I57" s="300"/>
    </row>
    <row r="58" spans="1:9" ht="24" x14ac:dyDescent="0.35">
      <c r="A58" s="143">
        <v>6.2</v>
      </c>
      <c r="B58" s="143" t="s">
        <v>72</v>
      </c>
      <c r="C58" s="141" t="s">
        <v>520</v>
      </c>
      <c r="D58" s="143" t="s">
        <v>80</v>
      </c>
      <c r="E58" s="142" t="s">
        <v>718</v>
      </c>
      <c r="F58" s="143" t="s">
        <v>9</v>
      </c>
      <c r="G58" s="143" t="s">
        <v>11</v>
      </c>
      <c r="H58" s="143"/>
      <c r="I58" s="300"/>
    </row>
    <row r="59" spans="1:9" ht="36" x14ac:dyDescent="0.35">
      <c r="A59" s="143">
        <v>6.2</v>
      </c>
      <c r="B59" s="143" t="s">
        <v>72</v>
      </c>
      <c r="C59" s="141" t="s">
        <v>521</v>
      </c>
      <c r="D59" s="143" t="s">
        <v>81</v>
      </c>
      <c r="E59" s="142" t="s">
        <v>718</v>
      </c>
      <c r="F59" s="143" t="s">
        <v>9</v>
      </c>
      <c r="G59" s="143" t="s">
        <v>11</v>
      </c>
      <c r="H59" s="143"/>
      <c r="I59" s="300"/>
    </row>
    <row r="60" spans="1:9" ht="36" x14ac:dyDescent="0.35">
      <c r="A60" s="143">
        <v>6.2</v>
      </c>
      <c r="B60" s="143" t="s">
        <v>72</v>
      </c>
      <c r="C60" s="141" t="s">
        <v>522</v>
      </c>
      <c r="D60" s="143" t="s">
        <v>82</v>
      </c>
      <c r="E60" s="142" t="s">
        <v>718</v>
      </c>
      <c r="F60" s="143" t="s">
        <v>9</v>
      </c>
      <c r="G60" s="143" t="s">
        <v>11</v>
      </c>
      <c r="H60" s="143"/>
      <c r="I60" s="300"/>
    </row>
    <row r="61" spans="1:9" ht="60" x14ac:dyDescent="0.35">
      <c r="A61" s="143">
        <v>6.2</v>
      </c>
      <c r="B61" s="143" t="s">
        <v>72</v>
      </c>
      <c r="C61" s="141" t="s">
        <v>523</v>
      </c>
      <c r="D61" s="143" t="s">
        <v>746</v>
      </c>
      <c r="E61" s="142" t="s">
        <v>718</v>
      </c>
      <c r="F61" s="143" t="s">
        <v>9</v>
      </c>
      <c r="G61" s="143" t="s">
        <v>11</v>
      </c>
      <c r="H61" s="143"/>
      <c r="I61" s="300"/>
    </row>
    <row r="62" spans="1:9" ht="60" x14ac:dyDescent="0.35">
      <c r="A62" s="143">
        <v>6.2</v>
      </c>
      <c r="B62" s="143" t="s">
        <v>72</v>
      </c>
      <c r="C62" s="141" t="s">
        <v>524</v>
      </c>
      <c r="D62" s="143" t="s">
        <v>747</v>
      </c>
      <c r="E62" s="142" t="s">
        <v>718</v>
      </c>
      <c r="F62" s="143" t="s">
        <v>9</v>
      </c>
      <c r="G62" s="143" t="s">
        <v>11</v>
      </c>
      <c r="H62" s="143"/>
      <c r="I62" s="300"/>
    </row>
    <row r="63" spans="1:9" ht="36" x14ac:dyDescent="0.35">
      <c r="A63" s="143">
        <v>6.2</v>
      </c>
      <c r="B63" s="143" t="s">
        <v>72</v>
      </c>
      <c r="C63" s="141" t="s">
        <v>525</v>
      </c>
      <c r="D63" s="143" t="s">
        <v>83</v>
      </c>
      <c r="E63" s="142" t="s">
        <v>718</v>
      </c>
      <c r="F63" s="143" t="s">
        <v>9</v>
      </c>
      <c r="G63" s="143" t="s">
        <v>11</v>
      </c>
      <c r="H63" s="143"/>
      <c r="I63" s="300"/>
    </row>
    <row r="64" spans="1:9" ht="36" x14ac:dyDescent="0.35">
      <c r="A64" s="143">
        <v>6.2</v>
      </c>
      <c r="B64" s="143" t="s">
        <v>72</v>
      </c>
      <c r="C64" s="141" t="s">
        <v>526</v>
      </c>
      <c r="D64" s="143" t="s">
        <v>84</v>
      </c>
      <c r="E64" s="142" t="s">
        <v>718</v>
      </c>
      <c r="F64" s="143" t="s">
        <v>9</v>
      </c>
      <c r="G64" s="143" t="s">
        <v>11</v>
      </c>
      <c r="H64" s="143"/>
      <c r="I64" s="300"/>
    </row>
    <row r="65" spans="1:9" ht="24" x14ac:dyDescent="0.35">
      <c r="A65" s="143">
        <v>6.2</v>
      </c>
      <c r="B65" s="143" t="s">
        <v>72</v>
      </c>
      <c r="C65" s="141" t="s">
        <v>527</v>
      </c>
      <c r="D65" s="143" t="s">
        <v>85</v>
      </c>
      <c r="E65" s="142" t="s">
        <v>718</v>
      </c>
      <c r="F65" s="143" t="s">
        <v>9</v>
      </c>
      <c r="G65" s="143" t="s">
        <v>11</v>
      </c>
      <c r="H65" s="143"/>
      <c r="I65" s="300"/>
    </row>
    <row r="66" spans="1:9" ht="36" x14ac:dyDescent="0.35">
      <c r="A66" s="143">
        <v>6.2</v>
      </c>
      <c r="B66" s="143" t="s">
        <v>72</v>
      </c>
      <c r="C66" s="141" t="s">
        <v>528</v>
      </c>
      <c r="D66" s="143" t="s">
        <v>86</v>
      </c>
      <c r="E66" s="142" t="s">
        <v>718</v>
      </c>
      <c r="F66" s="143" t="s">
        <v>9</v>
      </c>
      <c r="G66" s="143" t="s">
        <v>11</v>
      </c>
      <c r="H66" s="143"/>
      <c r="I66" s="300"/>
    </row>
    <row r="67" spans="1:9" ht="24" x14ac:dyDescent="0.35">
      <c r="A67" s="150">
        <v>6.3</v>
      </c>
      <c r="B67" s="146" t="s">
        <v>88</v>
      </c>
      <c r="C67" s="141" t="s">
        <v>392</v>
      </c>
      <c r="D67" s="146" t="s">
        <v>89</v>
      </c>
      <c r="E67" s="142" t="s">
        <v>718</v>
      </c>
      <c r="F67" s="148" t="s">
        <v>740</v>
      </c>
      <c r="G67" s="148" t="s">
        <v>11</v>
      </c>
      <c r="H67" s="148"/>
      <c r="I67" s="300"/>
    </row>
    <row r="68" spans="1:9" ht="72" x14ac:dyDescent="0.35">
      <c r="A68" s="150">
        <v>6.4</v>
      </c>
      <c r="B68" s="146" t="s">
        <v>90</v>
      </c>
      <c r="C68" s="141" t="s">
        <v>393</v>
      </c>
      <c r="D68" s="150" t="s">
        <v>91</v>
      </c>
      <c r="E68" s="142" t="s">
        <v>718</v>
      </c>
      <c r="F68" s="148" t="s">
        <v>748</v>
      </c>
      <c r="G68" s="148" t="s">
        <v>68</v>
      </c>
      <c r="H68" s="148"/>
      <c r="I68" s="300"/>
    </row>
    <row r="69" spans="1:9" ht="72" x14ac:dyDescent="0.35">
      <c r="A69" s="150">
        <v>6.4</v>
      </c>
      <c r="B69" s="146" t="s">
        <v>90</v>
      </c>
      <c r="C69" s="141" t="s">
        <v>394</v>
      </c>
      <c r="D69" s="150" t="s">
        <v>92</v>
      </c>
      <c r="E69" s="142" t="s">
        <v>718</v>
      </c>
      <c r="F69" s="146" t="s">
        <v>749</v>
      </c>
      <c r="G69" s="148" t="s">
        <v>68</v>
      </c>
      <c r="H69" s="148"/>
      <c r="I69" s="300"/>
    </row>
    <row r="70" spans="1:9" ht="72" x14ac:dyDescent="0.35">
      <c r="A70" s="150">
        <v>6.4</v>
      </c>
      <c r="B70" s="146" t="s">
        <v>90</v>
      </c>
      <c r="C70" s="141" t="s">
        <v>395</v>
      </c>
      <c r="D70" s="150" t="s">
        <v>94</v>
      </c>
      <c r="E70" s="142" t="s">
        <v>718</v>
      </c>
      <c r="F70" s="148" t="s">
        <v>43</v>
      </c>
      <c r="G70" s="148" t="s">
        <v>68</v>
      </c>
      <c r="H70" s="148"/>
      <c r="I70" s="300"/>
    </row>
    <row r="71" spans="1:9" ht="72" x14ac:dyDescent="0.35">
      <c r="A71" s="150">
        <v>6.4</v>
      </c>
      <c r="B71" s="146" t="s">
        <v>90</v>
      </c>
      <c r="C71" s="141" t="s">
        <v>396</v>
      </c>
      <c r="D71" s="150" t="s">
        <v>95</v>
      </c>
      <c r="E71" s="142" t="s">
        <v>718</v>
      </c>
      <c r="F71" s="146" t="s">
        <v>749</v>
      </c>
      <c r="G71" s="148" t="s">
        <v>68</v>
      </c>
      <c r="H71" s="148"/>
      <c r="I71" s="300"/>
    </row>
    <row r="72" spans="1:9" ht="72" x14ac:dyDescent="0.35">
      <c r="A72" s="150">
        <v>6.4</v>
      </c>
      <c r="B72" s="146" t="s">
        <v>90</v>
      </c>
      <c r="C72" s="141" t="s">
        <v>397</v>
      </c>
      <c r="D72" s="150" t="s">
        <v>96</v>
      </c>
      <c r="E72" s="142" t="s">
        <v>718</v>
      </c>
      <c r="F72" s="143" t="s">
        <v>750</v>
      </c>
      <c r="G72" s="148" t="s">
        <v>68</v>
      </c>
      <c r="H72" s="148"/>
      <c r="I72" s="300"/>
    </row>
    <row r="73" spans="1:9" ht="72" x14ac:dyDescent="0.35">
      <c r="A73" s="150">
        <v>6.4</v>
      </c>
      <c r="B73" s="146" t="s">
        <v>90</v>
      </c>
      <c r="C73" s="141" t="s">
        <v>398</v>
      </c>
      <c r="D73" s="150" t="s">
        <v>97</v>
      </c>
      <c r="E73" s="142" t="s">
        <v>718</v>
      </c>
      <c r="F73" s="146" t="s">
        <v>749</v>
      </c>
      <c r="G73" s="148" t="s">
        <v>68</v>
      </c>
      <c r="H73" s="148"/>
      <c r="I73" s="300"/>
    </row>
    <row r="74" spans="1:9" ht="72" x14ac:dyDescent="0.35">
      <c r="A74" s="150">
        <v>6.4</v>
      </c>
      <c r="B74" s="146" t="s">
        <v>90</v>
      </c>
      <c r="C74" s="141" t="s">
        <v>399</v>
      </c>
      <c r="D74" s="150" t="s">
        <v>98</v>
      </c>
      <c r="E74" s="142" t="s">
        <v>718</v>
      </c>
      <c r="F74" s="148" t="s">
        <v>43</v>
      </c>
      <c r="G74" s="148" t="s">
        <v>68</v>
      </c>
      <c r="H74" s="148"/>
      <c r="I74" s="300"/>
    </row>
    <row r="75" spans="1:9" ht="72" x14ac:dyDescent="0.35">
      <c r="A75" s="150">
        <v>6.4</v>
      </c>
      <c r="B75" s="146" t="s">
        <v>90</v>
      </c>
      <c r="C75" s="141" t="s">
        <v>400</v>
      </c>
      <c r="D75" s="150" t="s">
        <v>99</v>
      </c>
      <c r="E75" s="142" t="s">
        <v>718</v>
      </c>
      <c r="F75" s="146" t="s">
        <v>749</v>
      </c>
      <c r="G75" s="148" t="s">
        <v>68</v>
      </c>
      <c r="H75" s="148"/>
      <c r="I75" s="300"/>
    </row>
    <row r="76" spans="1:9" ht="72" x14ac:dyDescent="0.35">
      <c r="A76" s="150">
        <v>6.4</v>
      </c>
      <c r="B76" s="146" t="s">
        <v>90</v>
      </c>
      <c r="C76" s="141" t="s">
        <v>401</v>
      </c>
      <c r="D76" s="150" t="s">
        <v>100</v>
      </c>
      <c r="E76" s="142" t="s">
        <v>718</v>
      </c>
      <c r="F76" s="148" t="s">
        <v>43</v>
      </c>
      <c r="G76" s="148" t="s">
        <v>68</v>
      </c>
      <c r="H76" s="148"/>
      <c r="I76" s="300"/>
    </row>
    <row r="77" spans="1:9" ht="72" x14ac:dyDescent="0.35">
      <c r="A77" s="150">
        <v>6.4</v>
      </c>
      <c r="B77" s="146" t="s">
        <v>90</v>
      </c>
      <c r="C77" s="141" t="s">
        <v>402</v>
      </c>
      <c r="D77" s="150" t="s">
        <v>101</v>
      </c>
      <c r="E77" s="142" t="s">
        <v>718</v>
      </c>
      <c r="F77" s="146" t="s">
        <v>749</v>
      </c>
      <c r="G77" s="148" t="s">
        <v>68</v>
      </c>
      <c r="H77" s="148"/>
      <c r="I77" s="300"/>
    </row>
    <row r="78" spans="1:9" ht="72" x14ac:dyDescent="0.35">
      <c r="A78" s="150">
        <v>6.4</v>
      </c>
      <c r="B78" s="146" t="s">
        <v>90</v>
      </c>
      <c r="C78" s="141" t="s">
        <v>403</v>
      </c>
      <c r="D78" s="150" t="s">
        <v>102</v>
      </c>
      <c r="E78" s="142" t="s">
        <v>718</v>
      </c>
      <c r="F78" s="148" t="s">
        <v>43</v>
      </c>
      <c r="G78" s="148" t="s">
        <v>68</v>
      </c>
      <c r="H78" s="148"/>
      <c r="I78" s="300"/>
    </row>
    <row r="79" spans="1:9" ht="72" x14ac:dyDescent="0.35">
      <c r="A79" s="150">
        <v>6.4</v>
      </c>
      <c r="B79" s="146" t="s">
        <v>90</v>
      </c>
      <c r="C79" s="141" t="s">
        <v>404</v>
      </c>
      <c r="D79" s="150" t="s">
        <v>103</v>
      </c>
      <c r="E79" s="142" t="s">
        <v>718</v>
      </c>
      <c r="F79" s="146" t="s">
        <v>749</v>
      </c>
      <c r="G79" s="148" t="s">
        <v>68</v>
      </c>
      <c r="H79" s="148"/>
      <c r="I79" s="300"/>
    </row>
    <row r="80" spans="1:9" ht="72" x14ac:dyDescent="0.35">
      <c r="A80" s="150">
        <v>6.4</v>
      </c>
      <c r="B80" s="146" t="s">
        <v>90</v>
      </c>
      <c r="C80" s="141" t="s">
        <v>405</v>
      </c>
      <c r="D80" s="151" t="s">
        <v>104</v>
      </c>
      <c r="E80" s="142" t="s">
        <v>718</v>
      </c>
      <c r="F80" s="148" t="s">
        <v>748</v>
      </c>
      <c r="G80" s="148" t="s">
        <v>68</v>
      </c>
      <c r="H80" s="148"/>
      <c r="I80" s="300"/>
    </row>
    <row r="81" spans="1:9" ht="72" x14ac:dyDescent="0.35">
      <c r="A81" s="150">
        <v>6.4</v>
      </c>
      <c r="B81" s="146" t="s">
        <v>90</v>
      </c>
      <c r="C81" s="141" t="s">
        <v>406</v>
      </c>
      <c r="D81" s="150" t="s">
        <v>105</v>
      </c>
      <c r="E81" s="142" t="s">
        <v>718</v>
      </c>
      <c r="F81" s="148" t="s">
        <v>43</v>
      </c>
      <c r="G81" s="148" t="s">
        <v>11</v>
      </c>
      <c r="H81" s="148"/>
      <c r="I81" s="300"/>
    </row>
    <row r="82" spans="1:9" ht="72" x14ac:dyDescent="0.35">
      <c r="A82" s="150">
        <v>6.4</v>
      </c>
      <c r="B82" s="146" t="s">
        <v>90</v>
      </c>
      <c r="C82" s="141" t="s">
        <v>407</v>
      </c>
      <c r="D82" s="150" t="s">
        <v>106</v>
      </c>
      <c r="E82" s="142" t="s">
        <v>718</v>
      </c>
      <c r="F82" s="146" t="s">
        <v>749</v>
      </c>
      <c r="G82" s="148" t="s">
        <v>68</v>
      </c>
      <c r="H82" s="148"/>
      <c r="I82" s="300"/>
    </row>
    <row r="83" spans="1:9" ht="48" x14ac:dyDescent="0.35">
      <c r="A83" s="144">
        <v>6.5</v>
      </c>
      <c r="B83" s="141" t="s">
        <v>107</v>
      </c>
      <c r="C83" s="141" t="s">
        <v>408</v>
      </c>
      <c r="D83" s="142" t="s">
        <v>108</v>
      </c>
      <c r="E83" s="142" t="s">
        <v>718</v>
      </c>
      <c r="F83" s="143" t="s">
        <v>45</v>
      </c>
      <c r="G83" s="148" t="s">
        <v>48</v>
      </c>
      <c r="H83" s="148"/>
      <c r="I83" s="300"/>
    </row>
    <row r="84" spans="1:9" ht="36" x14ac:dyDescent="0.35">
      <c r="A84" s="150">
        <v>6.5</v>
      </c>
      <c r="B84" s="146" t="s">
        <v>109</v>
      </c>
      <c r="C84" s="141" t="s">
        <v>409</v>
      </c>
      <c r="D84" s="149" t="s">
        <v>110</v>
      </c>
      <c r="E84" s="142" t="s">
        <v>718</v>
      </c>
      <c r="F84" s="148" t="s">
        <v>43</v>
      </c>
      <c r="G84" s="148" t="s">
        <v>48</v>
      </c>
      <c r="H84" s="148"/>
      <c r="I84" s="300"/>
    </row>
    <row r="85" spans="1:9" ht="36" x14ac:dyDescent="0.35">
      <c r="A85" s="150">
        <v>6.5</v>
      </c>
      <c r="B85" s="146" t="s">
        <v>109</v>
      </c>
      <c r="C85" s="141" t="s">
        <v>410</v>
      </c>
      <c r="D85" s="149" t="s">
        <v>111</v>
      </c>
      <c r="E85" s="142" t="s">
        <v>718</v>
      </c>
      <c r="F85" s="148" t="s">
        <v>43</v>
      </c>
      <c r="G85" s="148" t="s">
        <v>48</v>
      </c>
      <c r="H85" s="148"/>
      <c r="I85" s="300"/>
    </row>
    <row r="86" spans="1:9" ht="48" x14ac:dyDescent="0.35">
      <c r="A86" s="144">
        <v>6.5</v>
      </c>
      <c r="B86" s="141" t="s">
        <v>107</v>
      </c>
      <c r="C86" s="141" t="s">
        <v>411</v>
      </c>
      <c r="D86" s="142" t="s">
        <v>112</v>
      </c>
      <c r="E86" s="142" t="s">
        <v>718</v>
      </c>
      <c r="F86" s="143" t="s">
        <v>45</v>
      </c>
      <c r="G86" s="148" t="s">
        <v>48</v>
      </c>
      <c r="H86" s="148"/>
      <c r="I86" s="300"/>
    </row>
    <row r="87" spans="1:9" ht="48" x14ac:dyDescent="0.35">
      <c r="A87" s="144">
        <v>6.5</v>
      </c>
      <c r="B87" s="141" t="s">
        <v>107</v>
      </c>
      <c r="C87" s="141" t="s">
        <v>412</v>
      </c>
      <c r="D87" s="142" t="s">
        <v>113</v>
      </c>
      <c r="E87" s="142" t="s">
        <v>718</v>
      </c>
      <c r="F87" s="143" t="s">
        <v>750</v>
      </c>
      <c r="G87" s="148" t="s">
        <v>48</v>
      </c>
      <c r="H87" s="148"/>
      <c r="I87" s="300"/>
    </row>
    <row r="88" spans="1:9" ht="48" x14ac:dyDescent="0.35">
      <c r="A88" s="144">
        <v>6.5</v>
      </c>
      <c r="B88" s="141" t="s">
        <v>107</v>
      </c>
      <c r="C88" s="141" t="s">
        <v>413</v>
      </c>
      <c r="D88" s="142" t="s">
        <v>751</v>
      </c>
      <c r="E88" s="142" t="s">
        <v>752</v>
      </c>
      <c r="F88" s="143" t="s">
        <v>9</v>
      </c>
      <c r="G88" s="148" t="s">
        <v>48</v>
      </c>
      <c r="H88" s="148"/>
      <c r="I88" s="300"/>
    </row>
    <row r="89" spans="1:9" ht="48" x14ac:dyDescent="0.35">
      <c r="A89" s="144">
        <v>6.5</v>
      </c>
      <c r="B89" s="141" t="s">
        <v>107</v>
      </c>
      <c r="C89" s="141" t="s">
        <v>414</v>
      </c>
      <c r="D89" s="142" t="s">
        <v>751</v>
      </c>
      <c r="E89" s="142" t="s">
        <v>753</v>
      </c>
      <c r="F89" s="143" t="s">
        <v>9</v>
      </c>
      <c r="G89" s="148" t="s">
        <v>48</v>
      </c>
      <c r="H89" s="148"/>
      <c r="I89" s="300"/>
    </row>
    <row r="90" spans="1:9" ht="24" x14ac:dyDescent="0.35">
      <c r="A90" s="143">
        <v>6.6</v>
      </c>
      <c r="B90" s="143" t="s">
        <v>754</v>
      </c>
      <c r="C90" s="141" t="s">
        <v>415</v>
      </c>
      <c r="D90" s="143" t="s">
        <v>754</v>
      </c>
      <c r="E90" s="142" t="s">
        <v>718</v>
      </c>
      <c r="F90" s="143" t="s">
        <v>9</v>
      </c>
      <c r="G90" s="143" t="s">
        <v>68</v>
      </c>
      <c r="H90" s="143"/>
      <c r="I90" s="300"/>
    </row>
    <row r="91" spans="1:9" ht="36" x14ac:dyDescent="0.35">
      <c r="A91" s="143">
        <v>6.7</v>
      </c>
      <c r="B91" s="143" t="s">
        <v>117</v>
      </c>
      <c r="C91" s="141" t="s">
        <v>416</v>
      </c>
      <c r="D91" s="143" t="s">
        <v>117</v>
      </c>
      <c r="E91" s="142" t="s">
        <v>718</v>
      </c>
      <c r="F91" s="143" t="s">
        <v>9</v>
      </c>
      <c r="G91" s="143" t="s">
        <v>68</v>
      </c>
      <c r="H91" s="143"/>
      <c r="I91" s="300"/>
    </row>
    <row r="92" spans="1:9" ht="24" x14ac:dyDescent="0.35">
      <c r="A92" s="143">
        <v>6.8</v>
      </c>
      <c r="B92" s="143" t="s">
        <v>118</v>
      </c>
      <c r="C92" s="141" t="s">
        <v>417</v>
      </c>
      <c r="D92" s="143" t="s">
        <v>118</v>
      </c>
      <c r="E92" s="142" t="s">
        <v>718</v>
      </c>
      <c r="F92" s="143" t="s">
        <v>9</v>
      </c>
      <c r="G92" s="143" t="s">
        <v>68</v>
      </c>
      <c r="H92" s="143"/>
      <c r="I92" s="300"/>
    </row>
    <row r="93" spans="1:9" ht="36" x14ac:dyDescent="0.35">
      <c r="A93" s="144">
        <v>7.1</v>
      </c>
      <c r="B93" s="141" t="s">
        <v>119</v>
      </c>
      <c r="C93" s="141" t="s">
        <v>418</v>
      </c>
      <c r="D93" s="142" t="s">
        <v>120</v>
      </c>
      <c r="E93" s="142" t="s">
        <v>718</v>
      </c>
      <c r="F93" s="148" t="s">
        <v>43</v>
      </c>
      <c r="G93" s="143" t="s">
        <v>11</v>
      </c>
      <c r="H93" s="143"/>
      <c r="I93" s="300"/>
    </row>
    <row r="94" spans="1:9" ht="48" x14ac:dyDescent="0.35">
      <c r="A94" s="143">
        <v>7.1</v>
      </c>
      <c r="B94" s="143" t="s">
        <v>119</v>
      </c>
      <c r="C94" s="141" t="s">
        <v>529</v>
      </c>
      <c r="D94" s="143" t="s">
        <v>121</v>
      </c>
      <c r="E94" s="152" t="s">
        <v>316</v>
      </c>
      <c r="F94" s="143" t="s">
        <v>9</v>
      </c>
      <c r="G94" s="143" t="s">
        <v>11</v>
      </c>
      <c r="H94" s="143"/>
      <c r="I94" s="300"/>
    </row>
    <row r="95" spans="1:9" ht="36" x14ac:dyDescent="0.35">
      <c r="A95" s="143">
        <v>7.1</v>
      </c>
      <c r="B95" s="143" t="s">
        <v>119</v>
      </c>
      <c r="C95" s="141" t="s">
        <v>530</v>
      </c>
      <c r="D95" s="143" t="s">
        <v>123</v>
      </c>
      <c r="E95" s="152" t="s">
        <v>718</v>
      </c>
      <c r="F95" s="143" t="s">
        <v>9</v>
      </c>
      <c r="G95" s="143" t="s">
        <v>11</v>
      </c>
      <c r="H95" s="143"/>
      <c r="I95" s="300"/>
    </row>
    <row r="96" spans="1:9" ht="48" x14ac:dyDescent="0.35">
      <c r="A96" s="143">
        <v>7.1</v>
      </c>
      <c r="B96" s="143" t="s">
        <v>119</v>
      </c>
      <c r="C96" s="141" t="s">
        <v>531</v>
      </c>
      <c r="D96" s="143" t="s">
        <v>124</v>
      </c>
      <c r="E96" s="152" t="s">
        <v>718</v>
      </c>
      <c r="F96" s="143" t="s">
        <v>9</v>
      </c>
      <c r="G96" s="143" t="s">
        <v>11</v>
      </c>
      <c r="H96" s="143"/>
      <c r="I96" s="300"/>
    </row>
    <row r="97" spans="1:9" ht="48" x14ac:dyDescent="0.35">
      <c r="A97" s="143">
        <v>7.1</v>
      </c>
      <c r="B97" s="143" t="s">
        <v>119</v>
      </c>
      <c r="C97" s="141" t="s">
        <v>532</v>
      </c>
      <c r="D97" s="143" t="s">
        <v>125</v>
      </c>
      <c r="E97" s="152" t="s">
        <v>316</v>
      </c>
      <c r="F97" s="143" t="s">
        <v>9</v>
      </c>
      <c r="G97" s="143" t="s">
        <v>11</v>
      </c>
      <c r="H97" s="143"/>
      <c r="I97" s="300"/>
    </row>
    <row r="98" spans="1:9" ht="72" x14ac:dyDescent="0.35">
      <c r="A98" s="143">
        <v>7.1</v>
      </c>
      <c r="B98" s="143" t="s">
        <v>119</v>
      </c>
      <c r="C98" s="141" t="s">
        <v>533</v>
      </c>
      <c r="D98" s="143" t="s">
        <v>126</v>
      </c>
      <c r="E98" s="152" t="s">
        <v>718</v>
      </c>
      <c r="F98" s="143" t="s">
        <v>9</v>
      </c>
      <c r="G98" s="143" t="s">
        <v>11</v>
      </c>
      <c r="H98" s="143"/>
      <c r="I98" s="300"/>
    </row>
    <row r="99" spans="1:9" ht="60" x14ac:dyDescent="0.35">
      <c r="A99" s="143">
        <v>7.1</v>
      </c>
      <c r="B99" s="143" t="s">
        <v>119</v>
      </c>
      <c r="C99" s="141" t="s">
        <v>534</v>
      </c>
      <c r="D99" s="143" t="s">
        <v>127</v>
      </c>
      <c r="E99" s="152" t="s">
        <v>316</v>
      </c>
      <c r="F99" s="143" t="s">
        <v>9</v>
      </c>
      <c r="G99" s="143" t="s">
        <v>11</v>
      </c>
      <c r="H99" s="143"/>
      <c r="I99" s="300"/>
    </row>
    <row r="100" spans="1:9" ht="84" x14ac:dyDescent="0.35">
      <c r="A100" s="143">
        <v>7.1</v>
      </c>
      <c r="B100" s="143" t="s">
        <v>119</v>
      </c>
      <c r="C100" s="141" t="s">
        <v>535</v>
      </c>
      <c r="D100" s="143" t="s">
        <v>128</v>
      </c>
      <c r="E100" s="152" t="s">
        <v>718</v>
      </c>
      <c r="F100" s="143" t="s">
        <v>9</v>
      </c>
      <c r="G100" s="143" t="s">
        <v>11</v>
      </c>
      <c r="H100" s="143"/>
      <c r="I100" s="300"/>
    </row>
    <row r="101" spans="1:9" ht="24" x14ac:dyDescent="0.35">
      <c r="A101" s="143">
        <v>7.1</v>
      </c>
      <c r="B101" s="143" t="s">
        <v>119</v>
      </c>
      <c r="C101" s="141" t="s">
        <v>536</v>
      </c>
      <c r="D101" s="143" t="s">
        <v>129</v>
      </c>
      <c r="E101" s="152" t="s">
        <v>718</v>
      </c>
      <c r="F101" s="143" t="s">
        <v>9</v>
      </c>
      <c r="G101" s="143" t="s">
        <v>11</v>
      </c>
      <c r="H101" s="143"/>
      <c r="I101" s="300"/>
    </row>
    <row r="102" spans="1:9" ht="24" x14ac:dyDescent="0.35">
      <c r="A102" s="143">
        <v>7.1</v>
      </c>
      <c r="B102" s="143" t="s">
        <v>119</v>
      </c>
      <c r="C102" s="141" t="s">
        <v>419</v>
      </c>
      <c r="D102" s="143" t="s">
        <v>130</v>
      </c>
      <c r="E102" s="152" t="s">
        <v>718</v>
      </c>
      <c r="F102" s="143" t="s">
        <v>43</v>
      </c>
      <c r="G102" s="143" t="s">
        <v>68</v>
      </c>
      <c r="H102" s="143"/>
      <c r="I102" s="300"/>
    </row>
    <row r="103" spans="1:9" ht="60" x14ac:dyDescent="0.35">
      <c r="A103" s="143">
        <v>7.1</v>
      </c>
      <c r="B103" s="143" t="s">
        <v>119</v>
      </c>
      <c r="C103" s="141" t="s">
        <v>420</v>
      </c>
      <c r="D103" s="143" t="s">
        <v>131</v>
      </c>
      <c r="E103" s="152" t="s">
        <v>718</v>
      </c>
      <c r="F103" s="143" t="s">
        <v>43</v>
      </c>
      <c r="G103" s="143" t="s">
        <v>11</v>
      </c>
      <c r="H103" s="143"/>
      <c r="I103" s="300"/>
    </row>
    <row r="104" spans="1:9" ht="48" x14ac:dyDescent="0.35">
      <c r="A104" s="143">
        <v>7.2</v>
      </c>
      <c r="B104" s="143" t="s">
        <v>132</v>
      </c>
      <c r="C104" s="141" t="s">
        <v>421</v>
      </c>
      <c r="D104" s="143" t="s">
        <v>133</v>
      </c>
      <c r="E104" s="142" t="s">
        <v>718</v>
      </c>
      <c r="F104" s="143" t="s">
        <v>9</v>
      </c>
      <c r="G104" s="143" t="s">
        <v>11</v>
      </c>
      <c r="H104" s="143"/>
      <c r="I104" s="300"/>
    </row>
    <row r="105" spans="1:9" ht="96" x14ac:dyDescent="0.35">
      <c r="A105" s="144">
        <v>7.3</v>
      </c>
      <c r="B105" s="141" t="s">
        <v>119</v>
      </c>
      <c r="C105" s="141" t="s">
        <v>537</v>
      </c>
      <c r="D105" s="144" t="s">
        <v>134</v>
      </c>
      <c r="E105" s="144" t="s">
        <v>755</v>
      </c>
      <c r="F105" s="143" t="s">
        <v>9</v>
      </c>
      <c r="G105" s="143" t="s">
        <v>68</v>
      </c>
      <c r="H105" s="143"/>
      <c r="I105" s="300"/>
    </row>
    <row r="106" spans="1:9" ht="48" x14ac:dyDescent="0.35">
      <c r="A106" s="144">
        <v>7.3</v>
      </c>
      <c r="B106" s="141" t="s">
        <v>119</v>
      </c>
      <c r="C106" s="141" t="s">
        <v>422</v>
      </c>
      <c r="D106" s="144" t="s">
        <v>756</v>
      </c>
      <c r="E106" s="142" t="s">
        <v>718</v>
      </c>
      <c r="F106" s="143" t="s">
        <v>45</v>
      </c>
      <c r="G106" s="143" t="s">
        <v>68</v>
      </c>
      <c r="H106" s="143"/>
      <c r="I106" s="300"/>
    </row>
    <row r="107" spans="1:9" ht="48" x14ac:dyDescent="0.35">
      <c r="A107" s="144">
        <v>7.3</v>
      </c>
      <c r="B107" s="141" t="s">
        <v>119</v>
      </c>
      <c r="C107" s="141" t="s">
        <v>540</v>
      </c>
      <c r="D107" s="144" t="s">
        <v>757</v>
      </c>
      <c r="E107" s="144" t="s">
        <v>718</v>
      </c>
      <c r="F107" s="143" t="s">
        <v>9</v>
      </c>
      <c r="G107" s="143" t="s">
        <v>68</v>
      </c>
      <c r="H107" s="143"/>
      <c r="I107" s="300"/>
    </row>
    <row r="108" spans="1:9" ht="84" x14ac:dyDescent="0.35">
      <c r="A108" s="143">
        <v>7.3</v>
      </c>
      <c r="B108" s="143" t="s">
        <v>119</v>
      </c>
      <c r="C108" s="141" t="s">
        <v>538</v>
      </c>
      <c r="D108" s="143" t="s">
        <v>758</v>
      </c>
      <c r="E108" s="143" t="s">
        <v>718</v>
      </c>
      <c r="F108" s="143" t="s">
        <v>9</v>
      </c>
      <c r="G108" s="143" t="s">
        <v>68</v>
      </c>
      <c r="H108" s="143"/>
      <c r="I108" s="300"/>
    </row>
    <row r="109" spans="1:9" ht="96" x14ac:dyDescent="0.35">
      <c r="A109" s="144">
        <v>7.3</v>
      </c>
      <c r="B109" s="141" t="s">
        <v>119</v>
      </c>
      <c r="C109" s="141" t="s">
        <v>539</v>
      </c>
      <c r="D109" s="144" t="s">
        <v>138</v>
      </c>
      <c r="E109" s="144" t="s">
        <v>718</v>
      </c>
      <c r="F109" s="143" t="s">
        <v>9</v>
      </c>
      <c r="G109" s="143" t="s">
        <v>68</v>
      </c>
      <c r="H109" s="143"/>
      <c r="I109" s="300"/>
    </row>
    <row r="110" spans="1:9" ht="60" x14ac:dyDescent="0.35">
      <c r="A110" s="144">
        <v>7.3</v>
      </c>
      <c r="B110" s="141" t="s">
        <v>119</v>
      </c>
      <c r="C110" s="141" t="s">
        <v>542</v>
      </c>
      <c r="D110" s="144" t="s">
        <v>139</v>
      </c>
      <c r="E110" s="144" t="s">
        <v>718</v>
      </c>
      <c r="F110" s="143" t="s">
        <v>45</v>
      </c>
      <c r="G110" s="143" t="s">
        <v>68</v>
      </c>
      <c r="H110" s="143"/>
      <c r="I110" s="300"/>
    </row>
    <row r="111" spans="1:9" ht="72" x14ac:dyDescent="0.35">
      <c r="A111" s="144">
        <v>7.3</v>
      </c>
      <c r="B111" s="141" t="s">
        <v>119</v>
      </c>
      <c r="C111" s="141" t="s">
        <v>541</v>
      </c>
      <c r="D111" s="144" t="s">
        <v>141</v>
      </c>
      <c r="E111" s="144" t="s">
        <v>718</v>
      </c>
      <c r="F111" s="143" t="s">
        <v>9</v>
      </c>
      <c r="G111" s="143" t="s">
        <v>68</v>
      </c>
      <c r="H111" s="143"/>
      <c r="I111" s="300"/>
    </row>
    <row r="112" spans="1:9" ht="36" x14ac:dyDescent="0.35">
      <c r="A112" s="144">
        <v>12.1</v>
      </c>
      <c r="B112" s="141" t="s">
        <v>142</v>
      </c>
      <c r="C112" s="141" t="s">
        <v>423</v>
      </c>
      <c r="D112" s="142" t="s">
        <v>143</v>
      </c>
      <c r="E112" s="142" t="s">
        <v>718</v>
      </c>
      <c r="F112" s="143" t="s">
        <v>740</v>
      </c>
      <c r="G112" s="143" t="s">
        <v>68</v>
      </c>
      <c r="H112" s="143"/>
      <c r="I112" s="300"/>
    </row>
    <row r="113" spans="1:9" ht="36" x14ac:dyDescent="0.35">
      <c r="A113" s="144">
        <v>12.1</v>
      </c>
      <c r="B113" s="141" t="s">
        <v>142</v>
      </c>
      <c r="C113" s="141" t="s">
        <v>424</v>
      </c>
      <c r="D113" s="142" t="s">
        <v>144</v>
      </c>
      <c r="E113" s="142" t="s">
        <v>718</v>
      </c>
      <c r="F113" s="143" t="s">
        <v>740</v>
      </c>
      <c r="G113" s="143" t="s">
        <v>68</v>
      </c>
      <c r="H113" s="143"/>
      <c r="I113" s="300"/>
    </row>
    <row r="114" spans="1:9" ht="36" x14ac:dyDescent="0.35">
      <c r="A114" s="144">
        <v>12.1</v>
      </c>
      <c r="B114" s="141" t="s">
        <v>142</v>
      </c>
      <c r="C114" s="141" t="s">
        <v>425</v>
      </c>
      <c r="D114" s="142" t="s">
        <v>145</v>
      </c>
      <c r="E114" s="142" t="s">
        <v>718</v>
      </c>
      <c r="F114" s="143" t="s">
        <v>740</v>
      </c>
      <c r="G114" s="143" t="s">
        <v>68</v>
      </c>
      <c r="H114" s="143"/>
      <c r="I114" s="300"/>
    </row>
    <row r="115" spans="1:9" ht="36" x14ac:dyDescent="0.35">
      <c r="A115" s="144">
        <v>12.2</v>
      </c>
      <c r="B115" s="141" t="s">
        <v>146</v>
      </c>
      <c r="C115" s="141" t="s">
        <v>426</v>
      </c>
      <c r="D115" s="142" t="s">
        <v>147</v>
      </c>
      <c r="E115" s="142" t="s">
        <v>718</v>
      </c>
      <c r="F115" s="143" t="s">
        <v>740</v>
      </c>
      <c r="G115" s="143" t="s">
        <v>68</v>
      </c>
      <c r="H115" s="143"/>
      <c r="I115" s="300"/>
    </row>
    <row r="116" spans="1:9" ht="36" x14ac:dyDescent="0.35">
      <c r="A116" s="144">
        <v>12.2</v>
      </c>
      <c r="B116" s="141" t="s">
        <v>146</v>
      </c>
      <c r="C116" s="141" t="s">
        <v>427</v>
      </c>
      <c r="D116" s="142" t="s">
        <v>148</v>
      </c>
      <c r="E116" s="142" t="s">
        <v>718</v>
      </c>
      <c r="F116" s="143" t="s">
        <v>740</v>
      </c>
      <c r="G116" s="143" t="s">
        <v>68</v>
      </c>
      <c r="H116" s="143"/>
      <c r="I116" s="300"/>
    </row>
    <row r="117" spans="1:9" ht="36" x14ac:dyDescent="0.35">
      <c r="A117" s="144">
        <v>12.2</v>
      </c>
      <c r="B117" s="141" t="s">
        <v>146</v>
      </c>
      <c r="C117" s="141" t="s">
        <v>428</v>
      </c>
      <c r="D117" s="142" t="s">
        <v>149</v>
      </c>
      <c r="E117" s="142" t="s">
        <v>718</v>
      </c>
      <c r="F117" s="143" t="s">
        <v>740</v>
      </c>
      <c r="G117" s="143" t="s">
        <v>68</v>
      </c>
      <c r="H117" s="143"/>
      <c r="I117" s="300"/>
    </row>
    <row r="118" spans="1:9" ht="36" x14ac:dyDescent="0.35">
      <c r="A118" s="144">
        <v>13.1</v>
      </c>
      <c r="B118" s="141" t="s">
        <v>150</v>
      </c>
      <c r="C118" s="141" t="s">
        <v>429</v>
      </c>
      <c r="D118" s="144" t="s">
        <v>151</v>
      </c>
      <c r="E118" s="142" t="s">
        <v>718</v>
      </c>
      <c r="F118" s="148" t="s">
        <v>43</v>
      </c>
      <c r="G118" s="143" t="s">
        <v>152</v>
      </c>
      <c r="H118" s="143"/>
      <c r="I118" s="300"/>
    </row>
    <row r="119" spans="1:9" ht="36" x14ac:dyDescent="0.35">
      <c r="A119" s="144">
        <v>13.1</v>
      </c>
      <c r="B119" s="141" t="s">
        <v>150</v>
      </c>
      <c r="C119" s="141" t="s">
        <v>430</v>
      </c>
      <c r="D119" s="144" t="s">
        <v>153</v>
      </c>
      <c r="E119" s="142" t="s">
        <v>718</v>
      </c>
      <c r="F119" s="148" t="s">
        <v>43</v>
      </c>
      <c r="G119" s="143" t="s">
        <v>152</v>
      </c>
      <c r="H119" s="143"/>
      <c r="I119" s="300"/>
    </row>
    <row r="120" spans="1:9" ht="24" x14ac:dyDescent="0.35">
      <c r="A120" s="150">
        <v>13.1</v>
      </c>
      <c r="B120" s="146" t="s">
        <v>150</v>
      </c>
      <c r="C120" s="141" t="s">
        <v>431</v>
      </c>
      <c r="D120" s="150" t="s">
        <v>154</v>
      </c>
      <c r="E120" s="142" t="s">
        <v>718</v>
      </c>
      <c r="F120" s="148" t="s">
        <v>43</v>
      </c>
      <c r="G120" s="143" t="s">
        <v>152</v>
      </c>
      <c r="H120" s="148"/>
      <c r="I120" s="300"/>
    </row>
    <row r="121" spans="1:9" ht="24" x14ac:dyDescent="0.35">
      <c r="A121" s="150">
        <v>13.1</v>
      </c>
      <c r="B121" s="146" t="s">
        <v>150</v>
      </c>
      <c r="C121" s="141" t="s">
        <v>432</v>
      </c>
      <c r="D121" s="150" t="s">
        <v>155</v>
      </c>
      <c r="E121" s="142" t="s">
        <v>718</v>
      </c>
      <c r="F121" s="148" t="s">
        <v>43</v>
      </c>
      <c r="G121" s="148" t="s">
        <v>60</v>
      </c>
      <c r="H121" s="148"/>
      <c r="I121" s="300"/>
    </row>
    <row r="122" spans="1:9" ht="36" x14ac:dyDescent="0.35">
      <c r="A122" s="144">
        <v>13.1</v>
      </c>
      <c r="B122" s="141" t="s">
        <v>150</v>
      </c>
      <c r="C122" s="141" t="s">
        <v>433</v>
      </c>
      <c r="D122" s="144" t="s">
        <v>157</v>
      </c>
      <c r="E122" s="142" t="s">
        <v>718</v>
      </c>
      <c r="F122" s="148" t="s">
        <v>43</v>
      </c>
      <c r="G122" s="148" t="s">
        <v>60</v>
      </c>
      <c r="H122" s="143"/>
      <c r="I122" s="300"/>
    </row>
    <row r="123" spans="1:9" ht="36" x14ac:dyDescent="0.35">
      <c r="A123" s="143">
        <v>14.1</v>
      </c>
      <c r="B123" s="143" t="s">
        <v>158</v>
      </c>
      <c r="C123" s="141" t="s">
        <v>434</v>
      </c>
      <c r="D123" s="143" t="s">
        <v>159</v>
      </c>
      <c r="E123" s="142" t="s">
        <v>718</v>
      </c>
      <c r="F123" s="143" t="s">
        <v>740</v>
      </c>
      <c r="G123" s="143" t="s">
        <v>11</v>
      </c>
      <c r="H123" s="143"/>
      <c r="I123" s="300"/>
    </row>
    <row r="124" spans="1:9" ht="36" x14ac:dyDescent="0.35">
      <c r="A124" s="143">
        <v>14.1</v>
      </c>
      <c r="B124" s="143" t="s">
        <v>158</v>
      </c>
      <c r="C124" s="141" t="s">
        <v>435</v>
      </c>
      <c r="D124" s="143" t="s">
        <v>160</v>
      </c>
      <c r="E124" s="142" t="s">
        <v>718</v>
      </c>
      <c r="F124" s="143" t="s">
        <v>740</v>
      </c>
      <c r="G124" s="143" t="s">
        <v>11</v>
      </c>
      <c r="H124" s="143"/>
      <c r="I124" s="300"/>
    </row>
    <row r="125" spans="1:9" ht="36" x14ac:dyDescent="0.35">
      <c r="A125" s="143">
        <v>14.1</v>
      </c>
      <c r="B125" s="143" t="s">
        <v>158</v>
      </c>
      <c r="C125" s="141" t="s">
        <v>436</v>
      </c>
      <c r="D125" s="143" t="s">
        <v>161</v>
      </c>
      <c r="E125" s="142" t="s">
        <v>718</v>
      </c>
      <c r="F125" s="143" t="s">
        <v>740</v>
      </c>
      <c r="G125" s="143" t="s">
        <v>11</v>
      </c>
      <c r="H125" s="143"/>
      <c r="I125" s="300"/>
    </row>
    <row r="126" spans="1:9" ht="36" x14ac:dyDescent="0.35">
      <c r="A126" s="143">
        <v>14.1</v>
      </c>
      <c r="B126" s="143" t="s">
        <v>158</v>
      </c>
      <c r="C126" s="141" t="s">
        <v>437</v>
      </c>
      <c r="D126" s="143" t="s">
        <v>162</v>
      </c>
      <c r="E126" s="142" t="s">
        <v>718</v>
      </c>
      <c r="F126" s="143" t="s">
        <v>740</v>
      </c>
      <c r="G126" s="143" t="s">
        <v>11</v>
      </c>
      <c r="H126" s="143"/>
      <c r="I126" s="300"/>
    </row>
    <row r="127" spans="1:9" ht="24" x14ac:dyDescent="0.35">
      <c r="A127" s="143">
        <v>15.1</v>
      </c>
      <c r="B127" s="143" t="s">
        <v>163</v>
      </c>
      <c r="C127" s="141" t="s">
        <v>438</v>
      </c>
      <c r="D127" s="143" t="s">
        <v>164</v>
      </c>
      <c r="E127" s="152" t="s">
        <v>760</v>
      </c>
      <c r="F127" s="143" t="s">
        <v>9</v>
      </c>
      <c r="G127" s="143" t="s">
        <v>165</v>
      </c>
      <c r="H127" s="143"/>
      <c r="I127" s="300"/>
    </row>
    <row r="128" spans="1:9" ht="24" x14ac:dyDescent="0.35">
      <c r="A128" s="143">
        <v>15.1</v>
      </c>
      <c r="B128" s="143" t="s">
        <v>163</v>
      </c>
      <c r="C128" s="141" t="s">
        <v>439</v>
      </c>
      <c r="D128" s="143" t="s">
        <v>166</v>
      </c>
      <c r="E128" s="152" t="s">
        <v>761</v>
      </c>
      <c r="F128" s="143" t="s">
        <v>9</v>
      </c>
      <c r="G128" s="143" t="s">
        <v>165</v>
      </c>
      <c r="H128" s="143"/>
      <c r="I128" s="300"/>
    </row>
    <row r="129" spans="1:9" ht="24" x14ac:dyDescent="0.35">
      <c r="A129" s="143">
        <v>15.2</v>
      </c>
      <c r="B129" s="143" t="s">
        <v>167</v>
      </c>
      <c r="C129" s="141" t="s">
        <v>440</v>
      </c>
      <c r="D129" s="143" t="s">
        <v>168</v>
      </c>
      <c r="E129" s="152" t="s">
        <v>316</v>
      </c>
      <c r="F129" s="143" t="s">
        <v>9</v>
      </c>
      <c r="G129" s="143" t="s">
        <v>165</v>
      </c>
      <c r="H129" s="143"/>
      <c r="I129" s="300"/>
    </row>
    <row r="130" spans="1:9" ht="24" x14ac:dyDescent="0.35">
      <c r="A130" s="143">
        <v>15.2</v>
      </c>
      <c r="B130" s="143" t="s">
        <v>167</v>
      </c>
      <c r="C130" s="141" t="s">
        <v>441</v>
      </c>
      <c r="D130" s="143" t="s">
        <v>169</v>
      </c>
      <c r="E130" s="152" t="s">
        <v>316</v>
      </c>
      <c r="F130" s="143" t="s">
        <v>9</v>
      </c>
      <c r="G130" s="143" t="s">
        <v>165</v>
      </c>
      <c r="H130" s="143"/>
      <c r="I130" s="300"/>
    </row>
    <row r="131" spans="1:9" ht="24" x14ac:dyDescent="0.35">
      <c r="A131" s="143">
        <v>15.2</v>
      </c>
      <c r="B131" s="143" t="s">
        <v>167</v>
      </c>
      <c r="C131" s="141" t="s">
        <v>442</v>
      </c>
      <c r="D131" s="143" t="s">
        <v>170</v>
      </c>
      <c r="E131" s="152" t="s">
        <v>316</v>
      </c>
      <c r="F131" s="143" t="s">
        <v>9</v>
      </c>
      <c r="G131" s="143" t="s">
        <v>165</v>
      </c>
      <c r="H131" s="143"/>
      <c r="I131" s="300"/>
    </row>
    <row r="132" spans="1:9" ht="24" x14ac:dyDescent="0.35">
      <c r="A132" s="143">
        <v>15.2</v>
      </c>
      <c r="B132" s="143" t="s">
        <v>167</v>
      </c>
      <c r="C132" s="141" t="s">
        <v>443</v>
      </c>
      <c r="D132" s="143" t="s">
        <v>171</v>
      </c>
      <c r="E132" s="152" t="s">
        <v>316</v>
      </c>
      <c r="F132" s="143" t="s">
        <v>9</v>
      </c>
      <c r="G132" s="143" t="s">
        <v>165</v>
      </c>
      <c r="H132" s="143"/>
      <c r="I132" s="300"/>
    </row>
    <row r="133" spans="1:9" ht="24" x14ac:dyDescent="0.35">
      <c r="A133" s="143">
        <v>15.2</v>
      </c>
      <c r="B133" s="143" t="s">
        <v>167</v>
      </c>
      <c r="C133" s="141" t="s">
        <v>444</v>
      </c>
      <c r="D133" s="143" t="s">
        <v>172</v>
      </c>
      <c r="E133" s="152" t="s">
        <v>316</v>
      </c>
      <c r="F133" s="143" t="s">
        <v>9</v>
      </c>
      <c r="G133" s="143" t="s">
        <v>165</v>
      </c>
      <c r="H133" s="143"/>
      <c r="I133" s="300"/>
    </row>
    <row r="134" spans="1:9" ht="36" x14ac:dyDescent="0.35">
      <c r="A134" s="143">
        <v>15.2</v>
      </c>
      <c r="B134" s="143" t="s">
        <v>167</v>
      </c>
      <c r="C134" s="141" t="s">
        <v>445</v>
      </c>
      <c r="D134" s="143" t="s">
        <v>173</v>
      </c>
      <c r="E134" s="152" t="s">
        <v>718</v>
      </c>
      <c r="F134" s="143" t="s">
        <v>43</v>
      </c>
      <c r="G134" s="143" t="s">
        <v>165</v>
      </c>
      <c r="H134" s="143"/>
      <c r="I134" s="300"/>
    </row>
    <row r="135" spans="1:9" x14ac:dyDescent="0.35">
      <c r="A135" s="143">
        <v>15.2</v>
      </c>
      <c r="B135" s="143" t="s">
        <v>167</v>
      </c>
      <c r="C135" s="141" t="s">
        <v>446</v>
      </c>
      <c r="D135" s="143" t="s">
        <v>174</v>
      </c>
      <c r="E135" s="153" t="s">
        <v>718</v>
      </c>
      <c r="F135" s="143" t="s">
        <v>43</v>
      </c>
      <c r="G135" s="143" t="s">
        <v>165</v>
      </c>
      <c r="H135" s="143"/>
      <c r="I135" s="300"/>
    </row>
    <row r="136" spans="1:9" ht="24" x14ac:dyDescent="0.35">
      <c r="A136" s="143">
        <v>15.3</v>
      </c>
      <c r="B136" s="143" t="s">
        <v>175</v>
      </c>
      <c r="C136" s="141" t="s">
        <v>447</v>
      </c>
      <c r="D136" s="143" t="s">
        <v>176</v>
      </c>
      <c r="E136" s="152" t="s">
        <v>762</v>
      </c>
      <c r="F136" s="143" t="s">
        <v>740</v>
      </c>
      <c r="G136" s="143" t="s">
        <v>165</v>
      </c>
      <c r="H136" s="143"/>
      <c r="I136" s="300"/>
    </row>
    <row r="137" spans="1:9" ht="36" x14ac:dyDescent="0.35">
      <c r="A137" s="143">
        <v>15.3</v>
      </c>
      <c r="B137" s="143" t="s">
        <v>175</v>
      </c>
      <c r="C137" s="141" t="s">
        <v>448</v>
      </c>
      <c r="D137" s="143" t="s">
        <v>177</v>
      </c>
      <c r="E137" s="152" t="s">
        <v>762</v>
      </c>
      <c r="F137" s="143" t="s">
        <v>740</v>
      </c>
      <c r="G137" s="143" t="s">
        <v>165</v>
      </c>
      <c r="H137" s="143"/>
      <c r="I137" s="300"/>
    </row>
    <row r="138" spans="1:9" ht="60" x14ac:dyDescent="0.35">
      <c r="A138" s="143">
        <v>16.100000000000001</v>
      </c>
      <c r="B138" s="143" t="s">
        <v>178</v>
      </c>
      <c r="C138" s="141" t="s">
        <v>449</v>
      </c>
      <c r="D138" s="143" t="s">
        <v>179</v>
      </c>
      <c r="E138" s="142" t="s">
        <v>718</v>
      </c>
      <c r="F138" s="143" t="s">
        <v>9</v>
      </c>
      <c r="G138" s="143" t="s">
        <v>11</v>
      </c>
      <c r="H138" s="143"/>
      <c r="I138" s="300"/>
    </row>
    <row r="139" spans="1:9" ht="60" x14ac:dyDescent="0.35">
      <c r="A139" s="143">
        <v>16.100000000000001</v>
      </c>
      <c r="B139" s="143" t="s">
        <v>178</v>
      </c>
      <c r="C139" s="141" t="s">
        <v>450</v>
      </c>
      <c r="D139" s="143" t="s">
        <v>180</v>
      </c>
      <c r="E139" s="154" t="s">
        <v>763</v>
      </c>
      <c r="F139" s="143" t="s">
        <v>9</v>
      </c>
      <c r="G139" s="143" t="s">
        <v>11</v>
      </c>
      <c r="H139" s="143"/>
      <c r="I139" s="300"/>
    </row>
    <row r="140" spans="1:9" ht="36" customHeight="1" x14ac:dyDescent="0.35">
      <c r="A140" s="143">
        <v>16.2</v>
      </c>
      <c r="B140" s="143" t="s">
        <v>181</v>
      </c>
      <c r="C140" s="141" t="s">
        <v>451</v>
      </c>
      <c r="D140" s="143" t="s">
        <v>906</v>
      </c>
      <c r="E140" s="143" t="s">
        <v>764</v>
      </c>
      <c r="F140" s="143" t="s">
        <v>740</v>
      </c>
      <c r="G140" s="143" t="s">
        <v>11</v>
      </c>
      <c r="H140" s="143"/>
      <c r="I140" s="300"/>
    </row>
    <row r="141" spans="1:9" ht="48" x14ac:dyDescent="0.35">
      <c r="A141" s="143">
        <v>16.2</v>
      </c>
      <c r="B141" s="143" t="s">
        <v>181</v>
      </c>
      <c r="C141" s="141" t="s">
        <v>452</v>
      </c>
      <c r="D141" s="143" t="s">
        <v>907</v>
      </c>
      <c r="E141" s="143" t="s">
        <v>764</v>
      </c>
      <c r="F141" s="143" t="s">
        <v>740</v>
      </c>
      <c r="G141" s="143" t="s">
        <v>11</v>
      </c>
      <c r="H141" s="143"/>
      <c r="I141" s="300"/>
    </row>
    <row r="142" spans="1:9" ht="50.5" customHeight="1" x14ac:dyDescent="0.35">
      <c r="A142" s="143">
        <v>16.2</v>
      </c>
      <c r="B142" s="143" t="s">
        <v>181</v>
      </c>
      <c r="C142" s="141" t="s">
        <v>453</v>
      </c>
      <c r="D142" s="143" t="s">
        <v>908</v>
      </c>
      <c r="E142" s="142" t="s">
        <v>718</v>
      </c>
      <c r="F142" s="143" t="s">
        <v>740</v>
      </c>
      <c r="G142" s="143" t="s">
        <v>11</v>
      </c>
      <c r="H142" s="143"/>
      <c r="I142" s="300"/>
    </row>
    <row r="143" spans="1:9" ht="61.5" customHeight="1" x14ac:dyDescent="0.35">
      <c r="A143" s="143">
        <v>16.2</v>
      </c>
      <c r="B143" s="143" t="s">
        <v>181</v>
      </c>
      <c r="C143" s="141" t="s">
        <v>454</v>
      </c>
      <c r="D143" s="143" t="s">
        <v>909</v>
      </c>
      <c r="E143" s="142" t="s">
        <v>718</v>
      </c>
      <c r="F143" s="143" t="s">
        <v>740</v>
      </c>
      <c r="G143" s="143" t="s">
        <v>11</v>
      </c>
      <c r="H143" s="143"/>
      <c r="I143" s="300"/>
    </row>
    <row r="144" spans="1:9" ht="48" x14ac:dyDescent="0.35">
      <c r="A144" s="143">
        <v>16.2</v>
      </c>
      <c r="B144" s="143" t="s">
        <v>181</v>
      </c>
      <c r="C144" s="141" t="s">
        <v>455</v>
      </c>
      <c r="D144" s="143" t="s">
        <v>910</v>
      </c>
      <c r="E144" s="142" t="s">
        <v>718</v>
      </c>
      <c r="F144" s="143" t="s">
        <v>740</v>
      </c>
      <c r="G144" s="143" t="s">
        <v>11</v>
      </c>
      <c r="H144" s="143"/>
      <c r="I144" s="300"/>
    </row>
    <row r="145" spans="1:9" ht="38.5" customHeight="1" x14ac:dyDescent="0.35">
      <c r="A145" s="143">
        <v>16.2</v>
      </c>
      <c r="B145" s="143" t="s">
        <v>181</v>
      </c>
      <c r="C145" s="141" t="s">
        <v>456</v>
      </c>
      <c r="D145" s="143" t="s">
        <v>911</v>
      </c>
      <c r="E145" s="143" t="s">
        <v>764</v>
      </c>
      <c r="F145" s="143" t="s">
        <v>740</v>
      </c>
      <c r="G145" s="143" t="s">
        <v>11</v>
      </c>
      <c r="H145" s="143"/>
      <c r="I145" s="300"/>
    </row>
    <row r="146" spans="1:9" ht="36" x14ac:dyDescent="0.35">
      <c r="A146" s="143">
        <v>16.2</v>
      </c>
      <c r="B146" s="143" t="s">
        <v>181</v>
      </c>
      <c r="C146" s="141" t="s">
        <v>457</v>
      </c>
      <c r="D146" s="143" t="s">
        <v>912</v>
      </c>
      <c r="E146" s="142" t="s">
        <v>718</v>
      </c>
      <c r="F146" s="143" t="s">
        <v>740</v>
      </c>
      <c r="G146" s="143" t="s">
        <v>11</v>
      </c>
      <c r="H146" s="143"/>
      <c r="I146" s="300"/>
    </row>
    <row r="147" spans="1:9" ht="72" x14ac:dyDescent="0.35">
      <c r="A147" s="143">
        <v>16.2</v>
      </c>
      <c r="B147" s="143" t="s">
        <v>181</v>
      </c>
      <c r="C147" s="141" t="s">
        <v>543</v>
      </c>
      <c r="D147" s="143" t="s">
        <v>913</v>
      </c>
      <c r="E147" s="142" t="s">
        <v>718</v>
      </c>
      <c r="F147" s="143" t="s">
        <v>740</v>
      </c>
      <c r="G147" s="143" t="s">
        <v>11</v>
      </c>
      <c r="H147" s="309" t="s">
        <v>914</v>
      </c>
      <c r="I147" s="300"/>
    </row>
    <row r="148" spans="1:9" ht="60" x14ac:dyDescent="0.35">
      <c r="A148" s="143">
        <v>16.2</v>
      </c>
      <c r="B148" s="143" t="s">
        <v>181</v>
      </c>
      <c r="C148" s="141" t="s">
        <v>458</v>
      </c>
      <c r="D148" s="143" t="s">
        <v>915</v>
      </c>
      <c r="E148" s="142" t="s">
        <v>718</v>
      </c>
      <c r="F148" s="143" t="s">
        <v>740</v>
      </c>
      <c r="G148" s="143" t="s">
        <v>11</v>
      </c>
      <c r="H148" s="143"/>
      <c r="I148" s="300"/>
    </row>
    <row r="149" spans="1:9" ht="36" x14ac:dyDescent="0.35">
      <c r="A149" s="143">
        <v>16.2</v>
      </c>
      <c r="B149" s="143" t="s">
        <v>181</v>
      </c>
      <c r="C149" s="141" t="s">
        <v>459</v>
      </c>
      <c r="D149" s="143" t="s">
        <v>916</v>
      </c>
      <c r="E149" s="142" t="s">
        <v>718</v>
      </c>
      <c r="F149" s="143" t="s">
        <v>740</v>
      </c>
      <c r="G149" s="143" t="s">
        <v>11</v>
      </c>
      <c r="H149" s="143"/>
      <c r="I149" s="300"/>
    </row>
    <row r="150" spans="1:9" ht="37.5" customHeight="1" x14ac:dyDescent="0.35">
      <c r="A150" s="143">
        <v>16.2</v>
      </c>
      <c r="B150" s="143" t="s">
        <v>181</v>
      </c>
      <c r="C150" s="141" t="s">
        <v>460</v>
      </c>
      <c r="D150" s="143" t="s">
        <v>917</v>
      </c>
      <c r="E150" s="142" t="s">
        <v>718</v>
      </c>
      <c r="F150" s="143" t="s">
        <v>740</v>
      </c>
      <c r="G150" s="143" t="s">
        <v>11</v>
      </c>
      <c r="H150" s="143"/>
      <c r="I150" s="300"/>
    </row>
    <row r="151" spans="1:9" ht="36" x14ac:dyDescent="0.35">
      <c r="A151" s="143">
        <v>16.2</v>
      </c>
      <c r="B151" s="143" t="s">
        <v>181</v>
      </c>
      <c r="C151" s="141" t="s">
        <v>461</v>
      </c>
      <c r="D151" s="143" t="s">
        <v>918</v>
      </c>
      <c r="E151" s="142" t="s">
        <v>718</v>
      </c>
      <c r="F151" s="143" t="s">
        <v>740</v>
      </c>
      <c r="G151" s="143" t="s">
        <v>11</v>
      </c>
      <c r="H151" s="143"/>
      <c r="I151" s="300"/>
    </row>
    <row r="152" spans="1:9" ht="35.5" customHeight="1" x14ac:dyDescent="0.35">
      <c r="A152" s="143">
        <v>16.2</v>
      </c>
      <c r="B152" s="143" t="s">
        <v>181</v>
      </c>
      <c r="C152" s="141" t="s">
        <v>462</v>
      </c>
      <c r="D152" s="143" t="s">
        <v>919</v>
      </c>
      <c r="E152" s="142" t="s">
        <v>718</v>
      </c>
      <c r="F152" s="143" t="s">
        <v>740</v>
      </c>
      <c r="G152" s="143" t="s">
        <v>11</v>
      </c>
      <c r="H152" s="143"/>
      <c r="I152" s="300"/>
    </row>
    <row r="153" spans="1:9" ht="36" x14ac:dyDescent="0.35">
      <c r="A153" s="143">
        <v>16.2</v>
      </c>
      <c r="B153" s="143" t="s">
        <v>181</v>
      </c>
      <c r="C153" s="141" t="s">
        <v>463</v>
      </c>
      <c r="D153" s="143" t="s">
        <v>920</v>
      </c>
      <c r="E153" s="142" t="s">
        <v>718</v>
      </c>
      <c r="F153" s="143" t="s">
        <v>740</v>
      </c>
      <c r="G153" s="143" t="s">
        <v>11</v>
      </c>
      <c r="H153" s="143"/>
      <c r="I153" s="300"/>
    </row>
    <row r="154" spans="1:9" ht="48" x14ac:dyDescent="0.35">
      <c r="A154" s="143">
        <v>16.2</v>
      </c>
      <c r="B154" s="143" t="s">
        <v>181</v>
      </c>
      <c r="C154" s="141" t="s">
        <v>544</v>
      </c>
      <c r="D154" s="143" t="s">
        <v>921</v>
      </c>
      <c r="E154" s="142" t="s">
        <v>718</v>
      </c>
      <c r="F154" s="143" t="s">
        <v>740</v>
      </c>
      <c r="G154" s="143" t="s">
        <v>11</v>
      </c>
      <c r="H154" s="309" t="s">
        <v>914</v>
      </c>
      <c r="I154" s="300"/>
    </row>
    <row r="155" spans="1:9" ht="36" x14ac:dyDescent="0.35">
      <c r="A155" s="143">
        <v>16.2</v>
      </c>
      <c r="B155" s="143" t="s">
        <v>181</v>
      </c>
      <c r="C155" s="141" t="s">
        <v>464</v>
      </c>
      <c r="D155" s="143" t="s">
        <v>922</v>
      </c>
      <c r="E155" s="142" t="s">
        <v>718</v>
      </c>
      <c r="F155" s="143" t="s">
        <v>740</v>
      </c>
      <c r="G155" s="143" t="s">
        <v>11</v>
      </c>
      <c r="H155" s="143"/>
      <c r="I155" s="300"/>
    </row>
    <row r="156" spans="1:9" ht="48" x14ac:dyDescent="0.35">
      <c r="A156" s="143">
        <v>16.2</v>
      </c>
      <c r="B156" s="143" t="s">
        <v>181</v>
      </c>
      <c r="C156" s="141" t="s">
        <v>465</v>
      </c>
      <c r="D156" s="143" t="s">
        <v>923</v>
      </c>
      <c r="E156" s="142" t="s">
        <v>718</v>
      </c>
      <c r="F156" s="143" t="s">
        <v>43</v>
      </c>
      <c r="G156" s="143" t="s">
        <v>11</v>
      </c>
      <c r="H156" s="143" t="s">
        <v>924</v>
      </c>
      <c r="I156" s="300"/>
    </row>
    <row r="157" spans="1:9" ht="48" x14ac:dyDescent="0.35">
      <c r="A157" s="143">
        <v>16.2</v>
      </c>
      <c r="B157" s="143" t="s">
        <v>181</v>
      </c>
      <c r="C157" s="141" t="s">
        <v>466</v>
      </c>
      <c r="D157" s="143" t="s">
        <v>925</v>
      </c>
      <c r="E157" s="142" t="s">
        <v>718</v>
      </c>
      <c r="F157" s="143" t="s">
        <v>43</v>
      </c>
      <c r="G157" s="143" t="s">
        <v>11</v>
      </c>
      <c r="H157" s="143" t="s">
        <v>926</v>
      </c>
      <c r="I157" s="300"/>
    </row>
    <row r="158" spans="1:9" ht="39.5" customHeight="1" x14ac:dyDescent="0.35">
      <c r="A158" s="143">
        <v>16.2</v>
      </c>
      <c r="B158" s="143" t="s">
        <v>181</v>
      </c>
      <c r="C158" s="141" t="s">
        <v>467</v>
      </c>
      <c r="D158" s="143" t="s">
        <v>927</v>
      </c>
      <c r="E158" s="142" t="s">
        <v>718</v>
      </c>
      <c r="F158" s="143" t="s">
        <v>45</v>
      </c>
      <c r="G158" s="143" t="s">
        <v>11</v>
      </c>
      <c r="H158" s="143" t="s">
        <v>928</v>
      </c>
      <c r="I158" s="300"/>
    </row>
    <row r="159" spans="1:9" ht="36" x14ac:dyDescent="0.35">
      <c r="A159" s="143">
        <v>16.2</v>
      </c>
      <c r="B159" s="143" t="s">
        <v>181</v>
      </c>
      <c r="C159" s="141" t="s">
        <v>468</v>
      </c>
      <c r="D159" s="143" t="s">
        <v>929</v>
      </c>
      <c r="E159" s="142" t="s">
        <v>718</v>
      </c>
      <c r="F159" s="143" t="s">
        <v>740</v>
      </c>
      <c r="G159" s="143" t="s">
        <v>11</v>
      </c>
      <c r="H159" s="143"/>
      <c r="I159" s="300"/>
    </row>
    <row r="160" spans="1:9" ht="24" x14ac:dyDescent="0.35">
      <c r="A160" s="143">
        <v>16.3</v>
      </c>
      <c r="B160" s="143" t="s">
        <v>205</v>
      </c>
      <c r="C160" s="141" t="s">
        <v>469</v>
      </c>
      <c r="D160" s="143" t="s">
        <v>930</v>
      </c>
      <c r="E160" s="142" t="s">
        <v>718</v>
      </c>
      <c r="F160" s="143" t="s">
        <v>9</v>
      </c>
      <c r="G160" s="143" t="s">
        <v>11</v>
      </c>
      <c r="H160" s="143"/>
      <c r="I160" s="300"/>
    </row>
    <row r="161" spans="1:9" ht="24" x14ac:dyDescent="0.35">
      <c r="A161" s="143">
        <v>16.3</v>
      </c>
      <c r="B161" s="143" t="s">
        <v>205</v>
      </c>
      <c r="C161" s="141" t="s">
        <v>470</v>
      </c>
      <c r="D161" s="143" t="s">
        <v>931</v>
      </c>
      <c r="E161" s="142" t="s">
        <v>718</v>
      </c>
      <c r="F161" s="143" t="s">
        <v>9</v>
      </c>
      <c r="G161" s="143" t="s">
        <v>11</v>
      </c>
      <c r="H161" s="143"/>
      <c r="I161" s="300"/>
    </row>
    <row r="162" spans="1:9" ht="95.5" customHeight="1" x14ac:dyDescent="0.35">
      <c r="A162" s="143">
        <v>16.3</v>
      </c>
      <c r="B162" s="143" t="s">
        <v>205</v>
      </c>
      <c r="C162" s="141" t="s">
        <v>545</v>
      </c>
      <c r="D162" s="143" t="s">
        <v>932</v>
      </c>
      <c r="E162" s="142" t="s">
        <v>718</v>
      </c>
      <c r="F162" s="143" t="s">
        <v>9</v>
      </c>
      <c r="G162" s="143" t="s">
        <v>11</v>
      </c>
      <c r="H162" s="143"/>
      <c r="I162" s="300"/>
    </row>
    <row r="163" spans="1:9" ht="84" x14ac:dyDescent="0.35">
      <c r="A163" s="143">
        <v>16.3</v>
      </c>
      <c r="B163" s="143" t="s">
        <v>205</v>
      </c>
      <c r="C163" s="141" t="s">
        <v>546</v>
      </c>
      <c r="D163" s="143" t="s">
        <v>933</v>
      </c>
      <c r="E163" s="142" t="s">
        <v>718</v>
      </c>
      <c r="F163" s="143" t="s">
        <v>9</v>
      </c>
      <c r="G163" s="143" t="s">
        <v>11</v>
      </c>
      <c r="H163" s="143"/>
      <c r="I163" s="300"/>
    </row>
    <row r="164" spans="1:9" ht="60" x14ac:dyDescent="0.35">
      <c r="A164" s="143">
        <v>17.100000000000001</v>
      </c>
      <c r="B164" s="143" t="s">
        <v>211</v>
      </c>
      <c r="C164" s="141" t="s">
        <v>471</v>
      </c>
      <c r="D164" s="143" t="s">
        <v>211</v>
      </c>
      <c r="E164" s="143" t="s">
        <v>765</v>
      </c>
      <c r="F164" s="143" t="s">
        <v>740</v>
      </c>
      <c r="G164" s="143" t="s">
        <v>48</v>
      </c>
      <c r="H164" s="143"/>
      <c r="I164" s="300"/>
    </row>
    <row r="165" spans="1:9" ht="36" x14ac:dyDescent="0.35">
      <c r="A165" s="143">
        <v>17.2</v>
      </c>
      <c r="B165" s="143" t="s">
        <v>212</v>
      </c>
      <c r="C165" s="141" t="s">
        <v>472</v>
      </c>
      <c r="D165" s="143" t="s">
        <v>212</v>
      </c>
      <c r="E165" s="143" t="s">
        <v>767</v>
      </c>
      <c r="F165" s="143" t="s">
        <v>740</v>
      </c>
      <c r="G165" s="143" t="s">
        <v>48</v>
      </c>
      <c r="H165" s="143"/>
      <c r="I165" s="300"/>
    </row>
    <row r="166" spans="1:9" ht="48" x14ac:dyDescent="0.35">
      <c r="A166" s="143">
        <v>17.3</v>
      </c>
      <c r="B166" s="143" t="s">
        <v>213</v>
      </c>
      <c r="C166" s="141" t="s">
        <v>768</v>
      </c>
      <c r="D166" s="143" t="s">
        <v>769</v>
      </c>
      <c r="E166" s="143" t="s">
        <v>770</v>
      </c>
      <c r="F166" s="143" t="s">
        <v>740</v>
      </c>
      <c r="G166" s="143" t="s">
        <v>48</v>
      </c>
      <c r="H166" s="143"/>
      <c r="I166" s="300"/>
    </row>
    <row r="167" spans="1:9" ht="48" x14ac:dyDescent="0.35">
      <c r="A167" s="143">
        <v>17.3</v>
      </c>
      <c r="B167" s="143" t="s">
        <v>213</v>
      </c>
      <c r="C167" s="141" t="s">
        <v>771</v>
      </c>
      <c r="D167" s="143" t="s">
        <v>769</v>
      </c>
      <c r="E167" s="143" t="s">
        <v>772</v>
      </c>
      <c r="F167" s="143" t="s">
        <v>773</v>
      </c>
      <c r="G167" s="143" t="s">
        <v>48</v>
      </c>
      <c r="H167" s="143"/>
      <c r="I167" s="300"/>
    </row>
    <row r="168" spans="1:9" ht="36" x14ac:dyDescent="0.35">
      <c r="A168" s="143">
        <v>17.399999999999999</v>
      </c>
      <c r="B168" s="143" t="s">
        <v>215</v>
      </c>
      <c r="C168" s="141" t="s">
        <v>473</v>
      </c>
      <c r="D168" s="143" t="s">
        <v>216</v>
      </c>
      <c r="E168" s="143" t="s">
        <v>349</v>
      </c>
      <c r="F168" s="143" t="s">
        <v>43</v>
      </c>
      <c r="G168" s="143" t="s">
        <v>48</v>
      </c>
      <c r="H168" s="143"/>
      <c r="I168" s="300"/>
    </row>
    <row r="169" spans="1:9" ht="24" x14ac:dyDescent="0.35">
      <c r="A169" s="143">
        <v>18.100000000000001</v>
      </c>
      <c r="B169" s="143" t="s">
        <v>217</v>
      </c>
      <c r="C169" s="141" t="s">
        <v>474</v>
      </c>
      <c r="D169" s="143" t="s">
        <v>218</v>
      </c>
      <c r="E169" s="142" t="s">
        <v>718</v>
      </c>
      <c r="F169" s="143" t="s">
        <v>45</v>
      </c>
      <c r="G169" s="143" t="s">
        <v>11</v>
      </c>
      <c r="H169" s="143"/>
      <c r="I169" s="300"/>
    </row>
    <row r="170" spans="1:9" ht="24" x14ac:dyDescent="0.35">
      <c r="A170" s="143">
        <v>18.100000000000001</v>
      </c>
      <c r="B170" s="143" t="s">
        <v>217</v>
      </c>
      <c r="C170" s="141" t="s">
        <v>475</v>
      </c>
      <c r="D170" s="143" t="s">
        <v>219</v>
      </c>
      <c r="E170" s="142" t="s">
        <v>718</v>
      </c>
      <c r="F170" s="143" t="s">
        <v>45</v>
      </c>
      <c r="G170" s="143" t="s">
        <v>11</v>
      </c>
      <c r="H170" s="143"/>
      <c r="I170" s="300"/>
    </row>
    <row r="171" spans="1:9" ht="24" x14ac:dyDescent="0.35">
      <c r="A171" s="143">
        <v>18.100000000000001</v>
      </c>
      <c r="B171" s="143" t="s">
        <v>217</v>
      </c>
      <c r="C171" s="141" t="s">
        <v>476</v>
      </c>
      <c r="D171" s="143" t="s">
        <v>220</v>
      </c>
      <c r="E171" s="142" t="s">
        <v>718</v>
      </c>
      <c r="F171" s="143" t="s">
        <v>45</v>
      </c>
      <c r="G171" s="143" t="s">
        <v>11</v>
      </c>
      <c r="H171" s="143"/>
      <c r="I171" s="300"/>
    </row>
    <row r="172" spans="1:9" ht="24" x14ac:dyDescent="0.35">
      <c r="A172" s="143">
        <v>18.100000000000001</v>
      </c>
      <c r="B172" s="143" t="s">
        <v>217</v>
      </c>
      <c r="C172" s="141" t="s">
        <v>477</v>
      </c>
      <c r="D172" s="143" t="s">
        <v>221</v>
      </c>
      <c r="E172" s="142" t="s">
        <v>718</v>
      </c>
      <c r="F172" s="143" t="s">
        <v>45</v>
      </c>
      <c r="G172" s="143" t="s">
        <v>11</v>
      </c>
      <c r="H172" s="143"/>
      <c r="I172" s="300"/>
    </row>
    <row r="173" spans="1:9" ht="24" x14ac:dyDescent="0.35">
      <c r="A173" s="143">
        <v>18.100000000000001</v>
      </c>
      <c r="B173" s="143" t="s">
        <v>217</v>
      </c>
      <c r="C173" s="141" t="s">
        <v>478</v>
      </c>
      <c r="D173" s="143" t="s">
        <v>222</v>
      </c>
      <c r="E173" s="142" t="s">
        <v>718</v>
      </c>
      <c r="F173" s="143" t="s">
        <v>45</v>
      </c>
      <c r="G173" s="143" t="s">
        <v>11</v>
      </c>
      <c r="H173" s="143"/>
      <c r="I173" s="300"/>
    </row>
    <row r="174" spans="1:9" ht="24" x14ac:dyDescent="0.35">
      <c r="A174" s="143">
        <v>18.100000000000001</v>
      </c>
      <c r="B174" s="143" t="s">
        <v>217</v>
      </c>
      <c r="C174" s="141" t="s">
        <v>479</v>
      </c>
      <c r="D174" s="143" t="s">
        <v>223</v>
      </c>
      <c r="E174" s="142" t="s">
        <v>718</v>
      </c>
      <c r="F174" s="143" t="s">
        <v>45</v>
      </c>
      <c r="G174" s="143" t="s">
        <v>11</v>
      </c>
      <c r="H174" s="143"/>
      <c r="I174" s="300"/>
    </row>
    <row r="175" spans="1:9" ht="24" x14ac:dyDescent="0.35">
      <c r="A175" s="143">
        <v>18.100000000000001</v>
      </c>
      <c r="B175" s="143" t="s">
        <v>217</v>
      </c>
      <c r="C175" s="141" t="s">
        <v>480</v>
      </c>
      <c r="D175" s="143" t="s">
        <v>224</v>
      </c>
      <c r="E175" s="142" t="s">
        <v>718</v>
      </c>
      <c r="F175" s="143" t="s">
        <v>45</v>
      </c>
      <c r="G175" s="143" t="s">
        <v>11</v>
      </c>
      <c r="H175" s="143"/>
      <c r="I175" s="300"/>
    </row>
    <row r="176" spans="1:9" ht="24" x14ac:dyDescent="0.35">
      <c r="A176" s="143">
        <v>18.100000000000001</v>
      </c>
      <c r="B176" s="143" t="s">
        <v>217</v>
      </c>
      <c r="C176" s="141" t="s">
        <v>481</v>
      </c>
      <c r="D176" s="143" t="s">
        <v>225</v>
      </c>
      <c r="E176" s="142" t="s">
        <v>718</v>
      </c>
      <c r="F176" s="143" t="s">
        <v>45</v>
      </c>
      <c r="G176" s="143" t="s">
        <v>11</v>
      </c>
      <c r="H176" s="143"/>
      <c r="I176" s="300"/>
    </row>
    <row r="177" spans="1:9" ht="24" x14ac:dyDescent="0.35">
      <c r="A177" s="143">
        <v>18.100000000000001</v>
      </c>
      <c r="B177" s="143" t="s">
        <v>217</v>
      </c>
      <c r="C177" s="141" t="s">
        <v>482</v>
      </c>
      <c r="D177" s="143" t="s">
        <v>226</v>
      </c>
      <c r="E177" s="142" t="s">
        <v>718</v>
      </c>
      <c r="F177" s="143" t="s">
        <v>45</v>
      </c>
      <c r="G177" s="143" t="s">
        <v>11</v>
      </c>
      <c r="H177" s="143"/>
      <c r="I177" s="300"/>
    </row>
    <row r="178" spans="1:9" ht="72" x14ac:dyDescent="0.35">
      <c r="A178" s="144">
        <v>18.2</v>
      </c>
      <c r="B178" s="141" t="s">
        <v>227</v>
      </c>
      <c r="C178" s="141" t="s">
        <v>548</v>
      </c>
      <c r="D178" s="144" t="s">
        <v>228</v>
      </c>
      <c r="E178" s="144" t="s">
        <v>776</v>
      </c>
      <c r="F178" s="143" t="s">
        <v>740</v>
      </c>
      <c r="G178" s="143" t="s">
        <v>68</v>
      </c>
      <c r="H178" s="143"/>
      <c r="I178" s="300"/>
    </row>
    <row r="179" spans="1:9" ht="60" x14ac:dyDescent="0.35">
      <c r="A179" s="144">
        <v>18.2</v>
      </c>
      <c r="B179" s="141" t="s">
        <v>227</v>
      </c>
      <c r="C179" s="141" t="s">
        <v>549</v>
      </c>
      <c r="D179" s="144" t="s">
        <v>230</v>
      </c>
      <c r="E179" s="142" t="s">
        <v>718</v>
      </c>
      <c r="F179" s="143" t="s">
        <v>740</v>
      </c>
      <c r="G179" s="143" t="s">
        <v>68</v>
      </c>
      <c r="H179" s="143"/>
      <c r="I179" s="300"/>
    </row>
    <row r="180" spans="1:9" ht="60" x14ac:dyDescent="0.35">
      <c r="A180" s="144">
        <v>18.2</v>
      </c>
      <c r="B180" s="141" t="s">
        <v>227</v>
      </c>
      <c r="C180" s="141" t="s">
        <v>550</v>
      </c>
      <c r="D180" s="144" t="s">
        <v>231</v>
      </c>
      <c r="E180" s="142" t="s">
        <v>718</v>
      </c>
      <c r="F180" s="143" t="s">
        <v>740</v>
      </c>
      <c r="G180" s="143" t="s">
        <v>68</v>
      </c>
      <c r="H180" s="143"/>
      <c r="I180" s="300"/>
    </row>
    <row r="181" spans="1:9" ht="72" x14ac:dyDescent="0.35">
      <c r="A181" s="144">
        <v>18.3</v>
      </c>
      <c r="B181" s="141" t="s">
        <v>232</v>
      </c>
      <c r="C181" s="141" t="s">
        <v>551</v>
      </c>
      <c r="D181" s="144" t="s">
        <v>233</v>
      </c>
      <c r="E181" s="142" t="s">
        <v>718</v>
      </c>
      <c r="F181" s="143" t="s">
        <v>740</v>
      </c>
      <c r="G181" s="143" t="s">
        <v>68</v>
      </c>
      <c r="H181" s="143"/>
      <c r="I181" s="300"/>
    </row>
    <row r="182" spans="1:9" ht="72" x14ac:dyDescent="0.35">
      <c r="A182" s="144">
        <v>18.3</v>
      </c>
      <c r="B182" s="141" t="s">
        <v>232</v>
      </c>
      <c r="C182" s="141" t="s">
        <v>552</v>
      </c>
      <c r="D182" s="144" t="s">
        <v>234</v>
      </c>
      <c r="E182" s="142" t="s">
        <v>718</v>
      </c>
      <c r="F182" s="143" t="s">
        <v>740</v>
      </c>
      <c r="G182" s="143" t="s">
        <v>68</v>
      </c>
      <c r="H182" s="143"/>
      <c r="I182" s="300"/>
    </row>
    <row r="183" spans="1:9" ht="60" x14ac:dyDescent="0.35">
      <c r="A183" s="144">
        <v>18.3</v>
      </c>
      <c r="B183" s="141" t="s">
        <v>232</v>
      </c>
      <c r="C183" s="141" t="s">
        <v>553</v>
      </c>
      <c r="D183" s="144" t="s">
        <v>235</v>
      </c>
      <c r="E183" s="142" t="s">
        <v>718</v>
      </c>
      <c r="F183" s="143" t="s">
        <v>740</v>
      </c>
      <c r="G183" s="143" t="s">
        <v>68</v>
      </c>
      <c r="H183" s="143"/>
      <c r="I183" s="300"/>
    </row>
    <row r="184" spans="1:9" ht="60" x14ac:dyDescent="0.35">
      <c r="A184" s="144">
        <v>18.399999999999999</v>
      </c>
      <c r="B184" s="141" t="s">
        <v>236</v>
      </c>
      <c r="C184" s="141" t="s">
        <v>483</v>
      </c>
      <c r="D184" s="144" t="s">
        <v>237</v>
      </c>
      <c r="E184" s="142" t="s">
        <v>718</v>
      </c>
      <c r="F184" s="143" t="s">
        <v>740</v>
      </c>
      <c r="G184" s="143" t="s">
        <v>11</v>
      </c>
      <c r="H184" s="143"/>
      <c r="I184" s="300"/>
    </row>
    <row r="185" spans="1:9" ht="48" x14ac:dyDescent="0.35">
      <c r="A185" s="144">
        <v>18.399999999999999</v>
      </c>
      <c r="B185" s="141" t="s">
        <v>236</v>
      </c>
      <c r="C185" s="141" t="s">
        <v>484</v>
      </c>
      <c r="D185" s="144" t="s">
        <v>238</v>
      </c>
      <c r="E185" s="142" t="s">
        <v>718</v>
      </c>
      <c r="F185" s="143" t="s">
        <v>740</v>
      </c>
      <c r="G185" s="143" t="s">
        <v>11</v>
      </c>
      <c r="H185" s="143"/>
      <c r="I185" s="300"/>
    </row>
    <row r="186" spans="1:9" ht="48" x14ac:dyDescent="0.35">
      <c r="A186" s="144">
        <v>18.399999999999999</v>
      </c>
      <c r="B186" s="141" t="s">
        <v>236</v>
      </c>
      <c r="C186" s="141" t="s">
        <v>485</v>
      </c>
      <c r="D186" s="144" t="s">
        <v>239</v>
      </c>
      <c r="E186" s="142" t="s">
        <v>718</v>
      </c>
      <c r="F186" s="143" t="s">
        <v>740</v>
      </c>
      <c r="G186" s="143" t="s">
        <v>11</v>
      </c>
      <c r="H186" s="143"/>
      <c r="I186" s="300"/>
    </row>
    <row r="187" spans="1:9" ht="36" x14ac:dyDescent="0.35">
      <c r="A187" s="144">
        <v>19.100000000000001</v>
      </c>
      <c r="B187" s="141" t="s">
        <v>240</v>
      </c>
      <c r="C187" s="141" t="s">
        <v>486</v>
      </c>
      <c r="D187" s="142" t="s">
        <v>241</v>
      </c>
      <c r="E187" s="142" t="s">
        <v>718</v>
      </c>
      <c r="F187" s="143" t="s">
        <v>45</v>
      </c>
      <c r="G187" s="143" t="s">
        <v>11</v>
      </c>
      <c r="H187" s="143"/>
      <c r="I187" s="300"/>
    </row>
    <row r="188" spans="1:9" ht="36" x14ac:dyDescent="0.35">
      <c r="A188" s="144">
        <v>19.100000000000001</v>
      </c>
      <c r="B188" s="141" t="s">
        <v>240</v>
      </c>
      <c r="C188" s="141" t="s">
        <v>487</v>
      </c>
      <c r="D188" s="142" t="s">
        <v>242</v>
      </c>
      <c r="E188" s="142" t="s">
        <v>718</v>
      </c>
      <c r="F188" s="143" t="s">
        <v>45</v>
      </c>
      <c r="G188" s="143" t="s">
        <v>11</v>
      </c>
      <c r="H188" s="143"/>
      <c r="I188" s="300"/>
    </row>
    <row r="189" spans="1:9" ht="36" x14ac:dyDescent="0.35">
      <c r="A189" s="150">
        <v>19.100000000000001</v>
      </c>
      <c r="B189" s="146" t="s">
        <v>240</v>
      </c>
      <c r="C189" s="141" t="s">
        <v>488</v>
      </c>
      <c r="D189" s="149" t="s">
        <v>243</v>
      </c>
      <c r="E189" s="142" t="s">
        <v>718</v>
      </c>
      <c r="F189" s="143" t="s">
        <v>740</v>
      </c>
      <c r="G189" s="143" t="s">
        <v>68</v>
      </c>
      <c r="H189" s="143"/>
      <c r="I189" s="300"/>
    </row>
    <row r="190" spans="1:9" ht="36" x14ac:dyDescent="0.35">
      <c r="A190" s="150">
        <v>19.100000000000001</v>
      </c>
      <c r="B190" s="146" t="s">
        <v>240</v>
      </c>
      <c r="C190" s="141" t="s">
        <v>489</v>
      </c>
      <c r="D190" s="149" t="s">
        <v>244</v>
      </c>
      <c r="E190" s="142" t="s">
        <v>718</v>
      </c>
      <c r="F190" s="143" t="s">
        <v>740</v>
      </c>
      <c r="G190" s="143" t="s">
        <v>68</v>
      </c>
      <c r="H190" s="143"/>
      <c r="I190" s="300"/>
    </row>
    <row r="191" spans="1:9" ht="36" x14ac:dyDescent="0.35">
      <c r="A191" s="150">
        <v>19.100000000000001</v>
      </c>
      <c r="B191" s="146" t="s">
        <v>240</v>
      </c>
      <c r="C191" s="141" t="s">
        <v>490</v>
      </c>
      <c r="D191" s="149" t="s">
        <v>245</v>
      </c>
      <c r="E191" s="142" t="s">
        <v>718</v>
      </c>
      <c r="F191" s="143" t="s">
        <v>740</v>
      </c>
      <c r="G191" s="143" t="s">
        <v>68</v>
      </c>
      <c r="H191" s="143"/>
      <c r="I191" s="300"/>
    </row>
    <row r="192" spans="1:9" ht="36" x14ac:dyDescent="0.35">
      <c r="A192" s="150">
        <v>19.100000000000001</v>
      </c>
      <c r="B192" s="146" t="s">
        <v>240</v>
      </c>
      <c r="C192" s="141" t="s">
        <v>491</v>
      </c>
      <c r="D192" s="149" t="s">
        <v>246</v>
      </c>
      <c r="E192" s="142" t="s">
        <v>718</v>
      </c>
      <c r="F192" s="143" t="s">
        <v>740</v>
      </c>
      <c r="G192" s="143" t="s">
        <v>68</v>
      </c>
      <c r="H192" s="143"/>
      <c r="I192" s="300"/>
    </row>
    <row r="193" spans="1:9" ht="36" x14ac:dyDescent="0.35">
      <c r="A193" s="144">
        <v>20.100000000000001</v>
      </c>
      <c r="B193" s="141" t="s">
        <v>247</v>
      </c>
      <c r="C193" s="141" t="s">
        <v>554</v>
      </c>
      <c r="D193" s="142" t="s">
        <v>248</v>
      </c>
      <c r="E193" s="142" t="s">
        <v>718</v>
      </c>
      <c r="F193" s="143" t="s">
        <v>740</v>
      </c>
      <c r="G193" s="143" t="s">
        <v>250</v>
      </c>
      <c r="H193" s="143"/>
      <c r="I193" s="300"/>
    </row>
    <row r="194" spans="1:9" ht="48" x14ac:dyDescent="0.35">
      <c r="A194" s="144">
        <v>20.2</v>
      </c>
      <c r="B194" s="141" t="s">
        <v>251</v>
      </c>
      <c r="C194" s="141" t="s">
        <v>555</v>
      </c>
      <c r="D194" s="142" t="s">
        <v>252</v>
      </c>
      <c r="E194" s="142" t="s">
        <v>718</v>
      </c>
      <c r="F194" s="143" t="s">
        <v>9</v>
      </c>
      <c r="G194" s="143" t="s">
        <v>250</v>
      </c>
      <c r="H194" s="143"/>
      <c r="I194" s="300"/>
    </row>
    <row r="195" spans="1:9" ht="60" x14ac:dyDescent="0.35">
      <c r="A195" s="144">
        <v>20.3</v>
      </c>
      <c r="B195" s="141" t="s">
        <v>253</v>
      </c>
      <c r="C195" s="141" t="s">
        <v>567</v>
      </c>
      <c r="D195" s="142" t="s">
        <v>254</v>
      </c>
      <c r="E195" s="142" t="s">
        <v>718</v>
      </c>
      <c r="F195" s="143" t="s">
        <v>9</v>
      </c>
      <c r="G195" s="143" t="s">
        <v>250</v>
      </c>
      <c r="H195" s="143"/>
      <c r="I195" s="300"/>
    </row>
    <row r="196" spans="1:9" ht="84" x14ac:dyDescent="0.35">
      <c r="A196" s="150">
        <v>20.399999999999999</v>
      </c>
      <c r="B196" s="146" t="s">
        <v>256</v>
      </c>
      <c r="C196" s="141" t="s">
        <v>556</v>
      </c>
      <c r="D196" s="150" t="s">
        <v>257</v>
      </c>
      <c r="E196" s="142" t="s">
        <v>718</v>
      </c>
      <c r="F196" s="143" t="s">
        <v>45</v>
      </c>
      <c r="G196" s="148" t="s">
        <v>48</v>
      </c>
      <c r="H196" s="143"/>
      <c r="I196" s="300"/>
    </row>
    <row r="197" spans="1:9" ht="36" x14ac:dyDescent="0.35">
      <c r="A197" s="150">
        <v>20.399999999999999</v>
      </c>
      <c r="B197" s="146" t="s">
        <v>256</v>
      </c>
      <c r="C197" s="141" t="s">
        <v>557</v>
      </c>
      <c r="D197" s="150" t="s">
        <v>258</v>
      </c>
      <c r="E197" s="142" t="s">
        <v>718</v>
      </c>
      <c r="F197" s="148" t="s">
        <v>43</v>
      </c>
      <c r="G197" s="148" t="s">
        <v>48</v>
      </c>
      <c r="H197" s="143"/>
      <c r="I197" s="300"/>
    </row>
    <row r="198" spans="1:9" ht="36" x14ac:dyDescent="0.35">
      <c r="A198" s="150">
        <v>20.399999999999999</v>
      </c>
      <c r="B198" s="146" t="s">
        <v>256</v>
      </c>
      <c r="C198" s="141" t="s">
        <v>558</v>
      </c>
      <c r="D198" s="150" t="s">
        <v>259</v>
      </c>
      <c r="E198" s="142" t="s">
        <v>718</v>
      </c>
      <c r="F198" s="143" t="s">
        <v>43</v>
      </c>
      <c r="G198" s="148" t="s">
        <v>48</v>
      </c>
      <c r="H198" s="143"/>
      <c r="I198" s="300"/>
    </row>
    <row r="199" spans="1:9" ht="48" x14ac:dyDescent="0.35">
      <c r="A199" s="144">
        <v>20.399999999999999</v>
      </c>
      <c r="B199" s="141" t="s">
        <v>256</v>
      </c>
      <c r="C199" s="141" t="s">
        <v>559</v>
      </c>
      <c r="D199" s="144" t="s">
        <v>260</v>
      </c>
      <c r="E199" s="142" t="s">
        <v>718</v>
      </c>
      <c r="F199" s="143" t="s">
        <v>45</v>
      </c>
      <c r="G199" s="148" t="s">
        <v>48</v>
      </c>
      <c r="H199" s="143"/>
      <c r="I199" s="300"/>
    </row>
    <row r="200" spans="1:9" ht="36" x14ac:dyDescent="0.35">
      <c r="A200" s="144">
        <v>20.399999999999999</v>
      </c>
      <c r="B200" s="141" t="s">
        <v>256</v>
      </c>
      <c r="C200" s="141" t="s">
        <v>560</v>
      </c>
      <c r="D200" s="144" t="s">
        <v>113</v>
      </c>
      <c r="E200" s="142" t="s">
        <v>718</v>
      </c>
      <c r="F200" s="143" t="s">
        <v>740</v>
      </c>
      <c r="G200" s="148" t="s">
        <v>48</v>
      </c>
      <c r="H200" s="143"/>
      <c r="I200" s="300"/>
    </row>
    <row r="201" spans="1:9" ht="60" x14ac:dyDescent="0.35">
      <c r="A201" s="150">
        <v>20.5</v>
      </c>
      <c r="B201" s="146" t="s">
        <v>261</v>
      </c>
      <c r="C201" s="141" t="s">
        <v>561</v>
      </c>
      <c r="D201" s="149" t="s">
        <v>262</v>
      </c>
      <c r="E201" s="142" t="s">
        <v>718</v>
      </c>
      <c r="F201" s="143" t="s">
        <v>9</v>
      </c>
      <c r="G201" s="148" t="s">
        <v>11</v>
      </c>
      <c r="H201" s="143"/>
      <c r="I201" s="300"/>
    </row>
    <row r="202" spans="1:9" ht="24" x14ac:dyDescent="0.35">
      <c r="A202" s="150">
        <v>20.5</v>
      </c>
      <c r="B202" s="146" t="s">
        <v>261</v>
      </c>
      <c r="C202" s="141" t="s">
        <v>562</v>
      </c>
      <c r="D202" s="149" t="s">
        <v>263</v>
      </c>
      <c r="E202" s="142" t="s">
        <v>718</v>
      </c>
      <c r="F202" s="148" t="s">
        <v>43</v>
      </c>
      <c r="G202" s="148" t="s">
        <v>11</v>
      </c>
      <c r="H202" s="143"/>
      <c r="I202" s="300"/>
    </row>
    <row r="203" spans="1:9" ht="60" x14ac:dyDescent="0.35">
      <c r="A203" s="150">
        <v>20.6</v>
      </c>
      <c r="B203" s="146" t="s">
        <v>264</v>
      </c>
      <c r="C203" s="141" t="s">
        <v>563</v>
      </c>
      <c r="D203" s="149" t="s">
        <v>265</v>
      </c>
      <c r="E203" s="142" t="s">
        <v>718</v>
      </c>
      <c r="F203" s="143" t="s">
        <v>9</v>
      </c>
      <c r="G203" s="148" t="s">
        <v>11</v>
      </c>
      <c r="H203" s="143"/>
      <c r="I203" s="300"/>
    </row>
    <row r="204" spans="1:9" ht="24" x14ac:dyDescent="0.35">
      <c r="A204" s="150">
        <v>20.6</v>
      </c>
      <c r="B204" s="146" t="s">
        <v>264</v>
      </c>
      <c r="C204" s="141" t="s">
        <v>564</v>
      </c>
      <c r="D204" s="149" t="s">
        <v>263</v>
      </c>
      <c r="E204" s="142" t="s">
        <v>718</v>
      </c>
      <c r="F204" s="148" t="s">
        <v>43</v>
      </c>
      <c r="G204" s="148" t="s">
        <v>11</v>
      </c>
      <c r="H204" s="143"/>
      <c r="I204" s="300"/>
    </row>
    <row r="205" spans="1:9" ht="36" x14ac:dyDescent="0.35">
      <c r="A205" s="144">
        <v>20.7</v>
      </c>
      <c r="B205" s="141" t="s">
        <v>266</v>
      </c>
      <c r="C205" s="141" t="s">
        <v>565</v>
      </c>
      <c r="D205" s="142" t="s">
        <v>267</v>
      </c>
      <c r="E205" s="142" t="s">
        <v>718</v>
      </c>
      <c r="F205" s="143" t="s">
        <v>740</v>
      </c>
      <c r="G205" s="148" t="s">
        <v>11</v>
      </c>
      <c r="H205" s="143"/>
      <c r="I205" s="300"/>
    </row>
    <row r="206" spans="1:9" ht="48" x14ac:dyDescent="0.35">
      <c r="A206" s="144">
        <v>20.7</v>
      </c>
      <c r="B206" s="141" t="s">
        <v>266</v>
      </c>
      <c r="C206" s="141" t="s">
        <v>566</v>
      </c>
      <c r="D206" s="142" t="s">
        <v>268</v>
      </c>
      <c r="E206" s="142" t="s">
        <v>718</v>
      </c>
      <c r="F206" s="143" t="s">
        <v>740</v>
      </c>
      <c r="G206" s="148" t="s">
        <v>11</v>
      </c>
      <c r="H206" s="143"/>
      <c r="I206" s="300"/>
    </row>
    <row r="207" spans="1:9" ht="36" x14ac:dyDescent="0.35">
      <c r="A207" s="144">
        <v>23.1</v>
      </c>
      <c r="B207" s="141" t="s">
        <v>269</v>
      </c>
      <c r="C207" s="141" t="s">
        <v>568</v>
      </c>
      <c r="D207" s="144" t="s">
        <v>270</v>
      </c>
      <c r="E207" s="142" t="s">
        <v>718</v>
      </c>
      <c r="F207" s="143" t="s">
        <v>45</v>
      </c>
      <c r="G207" s="143" t="s">
        <v>68</v>
      </c>
      <c r="H207" s="143"/>
      <c r="I207" s="300"/>
    </row>
    <row r="208" spans="1:9" ht="36" x14ac:dyDescent="0.35">
      <c r="A208" s="144">
        <v>23.1</v>
      </c>
      <c r="B208" s="141" t="s">
        <v>269</v>
      </c>
      <c r="C208" s="141" t="s">
        <v>569</v>
      </c>
      <c r="D208" s="144" t="s">
        <v>273</v>
      </c>
      <c r="E208" s="142" t="s">
        <v>718</v>
      </c>
      <c r="F208" s="143" t="s">
        <v>9</v>
      </c>
      <c r="G208" s="143" t="s">
        <v>68</v>
      </c>
      <c r="H208" s="143"/>
      <c r="I208" s="300"/>
    </row>
    <row r="209" spans="1:9" ht="60" x14ac:dyDescent="0.35">
      <c r="A209" s="144">
        <v>23.2</v>
      </c>
      <c r="B209" s="141" t="s">
        <v>275</v>
      </c>
      <c r="C209" s="141" t="s">
        <v>570</v>
      </c>
      <c r="D209" s="144" t="s">
        <v>276</v>
      </c>
      <c r="E209" s="142" t="s">
        <v>718</v>
      </c>
      <c r="F209" s="143" t="s">
        <v>9</v>
      </c>
      <c r="G209" s="143" t="s">
        <v>11</v>
      </c>
      <c r="H209" s="143"/>
      <c r="I209" s="300"/>
    </row>
    <row r="210" spans="1:9" ht="36" x14ac:dyDescent="0.35">
      <c r="A210" s="150">
        <v>23.2</v>
      </c>
      <c r="B210" s="146" t="s">
        <v>269</v>
      </c>
      <c r="C210" s="141" t="s">
        <v>571</v>
      </c>
      <c r="D210" s="150" t="s">
        <v>277</v>
      </c>
      <c r="E210" s="142" t="s">
        <v>718</v>
      </c>
      <c r="F210" s="148" t="s">
        <v>43</v>
      </c>
      <c r="G210" s="148" t="s">
        <v>11</v>
      </c>
      <c r="H210" s="143"/>
      <c r="I210" s="300"/>
    </row>
    <row r="211" spans="1:9" ht="36" x14ac:dyDescent="0.35">
      <c r="A211" s="150">
        <v>23.2</v>
      </c>
      <c r="B211" s="146" t="s">
        <v>269</v>
      </c>
      <c r="C211" s="141" t="s">
        <v>572</v>
      </c>
      <c r="D211" s="150" t="s">
        <v>279</v>
      </c>
      <c r="E211" s="142" t="s">
        <v>718</v>
      </c>
      <c r="F211" s="148" t="s">
        <v>43</v>
      </c>
      <c r="G211" s="148" t="s">
        <v>11</v>
      </c>
      <c r="H211" s="143"/>
      <c r="I211" s="300"/>
    </row>
    <row r="212" spans="1:9" ht="36" x14ac:dyDescent="0.35">
      <c r="A212" s="150">
        <v>23.2</v>
      </c>
      <c r="B212" s="146" t="s">
        <v>269</v>
      </c>
      <c r="C212" s="141" t="s">
        <v>573</v>
      </c>
      <c r="D212" s="150" t="s">
        <v>281</v>
      </c>
      <c r="E212" s="142" t="s">
        <v>718</v>
      </c>
      <c r="F212" s="148" t="s">
        <v>43</v>
      </c>
      <c r="G212" s="148" t="s">
        <v>11</v>
      </c>
      <c r="H212" s="143"/>
      <c r="I212" s="300"/>
    </row>
    <row r="213" spans="1:9" ht="36" x14ac:dyDescent="0.35">
      <c r="A213" s="144">
        <v>23.3</v>
      </c>
      <c r="B213" s="141" t="s">
        <v>283</v>
      </c>
      <c r="C213" s="141" t="s">
        <v>574</v>
      </c>
      <c r="D213" s="144" t="s">
        <v>284</v>
      </c>
      <c r="E213" s="142" t="s">
        <v>718</v>
      </c>
      <c r="F213" s="143" t="s">
        <v>23</v>
      </c>
      <c r="G213" s="143" t="s">
        <v>68</v>
      </c>
      <c r="H213" s="143"/>
      <c r="I213" s="300"/>
    </row>
    <row r="214" spans="1:9" ht="36" x14ac:dyDescent="0.35">
      <c r="A214" s="144">
        <v>23.3</v>
      </c>
      <c r="B214" s="141" t="s">
        <v>283</v>
      </c>
      <c r="C214" s="141" t="s">
        <v>575</v>
      </c>
      <c r="D214" s="144" t="s">
        <v>286</v>
      </c>
      <c r="E214" s="142" t="s">
        <v>718</v>
      </c>
      <c r="F214" s="143" t="s">
        <v>9</v>
      </c>
      <c r="G214" s="143" t="s">
        <v>68</v>
      </c>
      <c r="H214" s="143"/>
      <c r="I214" s="300"/>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C67" sqref="C67"/>
    </sheetView>
  </sheetViews>
  <sheetFormatPr defaultColWidth="14.453125" defaultRowHeight="14.5" x14ac:dyDescent="0.35"/>
  <cols>
    <col min="1" max="1" width="13.453125" style="127" bestFit="1" customWidth="1"/>
    <col min="2" max="2" width="12.453125" style="128" bestFit="1" customWidth="1"/>
    <col min="3" max="3" width="34.54296875" style="128" bestFit="1" customWidth="1"/>
    <col min="4" max="4" width="80.08984375" style="128" bestFit="1" customWidth="1"/>
    <col min="5" max="16384" width="14.453125" style="126"/>
  </cols>
  <sheetData>
    <row r="1" spans="1:4" s="125" customFormat="1" x14ac:dyDescent="0.3">
      <c r="A1" s="129" t="s">
        <v>369</v>
      </c>
      <c r="B1" s="130" t="s">
        <v>323</v>
      </c>
      <c r="C1" s="137" t="s">
        <v>693</v>
      </c>
      <c r="D1" s="129" t="s">
        <v>694</v>
      </c>
    </row>
    <row r="2" spans="1:4" x14ac:dyDescent="0.3">
      <c r="A2" s="131">
        <v>4.0999999999999996</v>
      </c>
      <c r="B2" s="132" t="s">
        <v>371</v>
      </c>
      <c r="C2" s="139"/>
      <c r="D2" s="133" t="s">
        <v>287</v>
      </c>
    </row>
    <row r="3" spans="1:4" x14ac:dyDescent="0.3">
      <c r="A3" s="131">
        <v>4.0999999999999996</v>
      </c>
      <c r="B3" s="132" t="s">
        <v>372</v>
      </c>
      <c r="C3" s="138"/>
      <c r="D3" s="133" t="s">
        <v>287</v>
      </c>
    </row>
    <row r="4" spans="1:4" x14ac:dyDescent="0.3">
      <c r="A4" s="131">
        <v>4.0999999999999996</v>
      </c>
      <c r="B4" s="132" t="s">
        <v>373</v>
      </c>
      <c r="C4" s="138"/>
      <c r="D4" s="133" t="s">
        <v>287</v>
      </c>
    </row>
    <row r="5" spans="1:4" x14ac:dyDescent="0.3">
      <c r="A5" s="131">
        <v>4.0999999999999996</v>
      </c>
      <c r="B5" s="132" t="s">
        <v>374</v>
      </c>
      <c r="C5" s="138"/>
      <c r="D5" s="133" t="s">
        <v>287</v>
      </c>
    </row>
    <row r="6" spans="1:4" x14ac:dyDescent="0.3">
      <c r="A6" s="131">
        <v>4.0999999999999996</v>
      </c>
      <c r="B6" s="132" t="s">
        <v>375</v>
      </c>
      <c r="C6" s="138"/>
      <c r="D6" s="133" t="s">
        <v>287</v>
      </c>
    </row>
    <row r="7" spans="1:4" x14ac:dyDescent="0.3">
      <c r="A7" s="131">
        <v>4.0999999999999996</v>
      </c>
      <c r="B7" s="132" t="s">
        <v>376</v>
      </c>
      <c r="C7" s="138"/>
      <c r="D7" s="133" t="s">
        <v>287</v>
      </c>
    </row>
    <row r="8" spans="1:4" x14ac:dyDescent="0.3">
      <c r="A8" s="131">
        <v>4.0999999999999996</v>
      </c>
      <c r="B8" s="132" t="s">
        <v>377</v>
      </c>
      <c r="C8" s="138"/>
      <c r="D8" s="133" t="s">
        <v>287</v>
      </c>
    </row>
    <row r="9" spans="1:4" x14ac:dyDescent="0.3">
      <c r="A9" s="131">
        <v>4.0999999999999996</v>
      </c>
      <c r="B9" s="132" t="s">
        <v>378</v>
      </c>
      <c r="C9" s="138"/>
      <c r="D9" s="133" t="s">
        <v>287</v>
      </c>
    </row>
    <row r="10" spans="1:4" x14ac:dyDescent="0.3">
      <c r="A10" s="131">
        <v>4.0999999999999996</v>
      </c>
      <c r="B10" s="132" t="s">
        <v>379</v>
      </c>
      <c r="C10" s="138"/>
      <c r="D10" s="133" t="s">
        <v>287</v>
      </c>
    </row>
    <row r="11" spans="1:4" x14ac:dyDescent="0.3">
      <c r="A11" s="131">
        <v>4.0999999999999996</v>
      </c>
      <c r="B11" s="132" t="s">
        <v>380</v>
      </c>
      <c r="C11" s="138"/>
      <c r="D11" s="133" t="s">
        <v>287</v>
      </c>
    </row>
    <row r="12" spans="1:4" x14ac:dyDescent="0.3">
      <c r="A12" s="134">
        <v>4.2</v>
      </c>
      <c r="B12" s="132" t="s">
        <v>381</v>
      </c>
      <c r="C12" s="138"/>
      <c r="D12" s="133" t="s">
        <v>287</v>
      </c>
    </row>
    <row r="13" spans="1:4" x14ac:dyDescent="0.3">
      <c r="A13" s="135">
        <v>4.3</v>
      </c>
      <c r="B13" s="132" t="s">
        <v>492</v>
      </c>
      <c r="C13" s="138"/>
      <c r="D13" s="133"/>
    </row>
    <row r="14" spans="1:4" x14ac:dyDescent="0.3">
      <c r="A14" s="135">
        <v>4.3</v>
      </c>
      <c r="B14" s="132" t="s">
        <v>493</v>
      </c>
      <c r="C14" s="138"/>
      <c r="D14" s="133"/>
    </row>
    <row r="15" spans="1:4" x14ac:dyDescent="0.3">
      <c r="A15" s="135">
        <v>4.3</v>
      </c>
      <c r="B15" s="132" t="s">
        <v>494</v>
      </c>
      <c r="C15" s="138"/>
      <c r="D15" s="133"/>
    </row>
    <row r="16" spans="1:4" x14ac:dyDescent="0.35">
      <c r="A16" s="135">
        <v>4.3</v>
      </c>
      <c r="B16" s="136" t="s">
        <v>495</v>
      </c>
      <c r="C16" s="138"/>
      <c r="D16" s="133"/>
    </row>
    <row r="17" spans="1:4" x14ac:dyDescent="0.35">
      <c r="A17" s="135">
        <v>4.3</v>
      </c>
      <c r="B17" s="136" t="s">
        <v>496</v>
      </c>
      <c r="C17" s="138"/>
      <c r="D17" s="133"/>
    </row>
    <row r="18" spans="1:4" x14ac:dyDescent="0.35">
      <c r="A18" s="135">
        <v>4.3</v>
      </c>
      <c r="B18" s="136" t="s">
        <v>497</v>
      </c>
      <c r="C18" s="138"/>
      <c r="D18" s="133"/>
    </row>
    <row r="19" spans="1:4" x14ac:dyDescent="0.35">
      <c r="A19" s="135">
        <v>4.3</v>
      </c>
      <c r="B19" s="136" t="s">
        <v>498</v>
      </c>
      <c r="C19" s="138"/>
      <c r="D19" s="133"/>
    </row>
    <row r="20" spans="1:4" x14ac:dyDescent="0.35">
      <c r="A20" s="135">
        <v>4.3</v>
      </c>
      <c r="B20" s="136" t="s">
        <v>499</v>
      </c>
      <c r="C20" s="138"/>
      <c r="D20" s="133"/>
    </row>
    <row r="21" spans="1:4" x14ac:dyDescent="0.35">
      <c r="A21" s="135">
        <v>4.3</v>
      </c>
      <c r="B21" s="136" t="s">
        <v>500</v>
      </c>
      <c r="C21" s="138"/>
      <c r="D21" s="133"/>
    </row>
    <row r="22" spans="1:4" x14ac:dyDescent="0.35">
      <c r="A22" s="135">
        <v>4.3</v>
      </c>
      <c r="B22" s="136" t="s">
        <v>501</v>
      </c>
      <c r="C22" s="138"/>
      <c r="D22" s="133"/>
    </row>
    <row r="23" spans="1:4" x14ac:dyDescent="0.35">
      <c r="A23" s="135">
        <v>4.3</v>
      </c>
      <c r="B23" s="136" t="s">
        <v>502</v>
      </c>
      <c r="C23" s="138"/>
      <c r="D23" s="133"/>
    </row>
    <row r="24" spans="1:4" x14ac:dyDescent="0.35">
      <c r="A24" s="135">
        <v>4.3</v>
      </c>
      <c r="B24" s="136" t="s">
        <v>503</v>
      </c>
      <c r="C24" s="138"/>
      <c r="D24" s="133"/>
    </row>
    <row r="25" spans="1:4" x14ac:dyDescent="0.35">
      <c r="A25" s="135">
        <v>4.3</v>
      </c>
      <c r="B25" s="136" t="s">
        <v>504</v>
      </c>
      <c r="C25" s="138"/>
      <c r="D25" s="133"/>
    </row>
    <row r="26" spans="1:4" x14ac:dyDescent="0.35">
      <c r="A26" s="135">
        <v>4.3</v>
      </c>
      <c r="B26" s="136" t="s">
        <v>505</v>
      </c>
      <c r="C26" s="138"/>
      <c r="D26" s="133"/>
    </row>
    <row r="27" spans="1:4" x14ac:dyDescent="0.35">
      <c r="A27" s="135">
        <v>4.3</v>
      </c>
      <c r="B27" s="136" t="s">
        <v>506</v>
      </c>
      <c r="C27" s="138"/>
      <c r="D27" s="133"/>
    </row>
    <row r="28" spans="1:4" x14ac:dyDescent="0.35">
      <c r="A28" s="135">
        <v>4.4000000000000004</v>
      </c>
      <c r="B28" s="136" t="s">
        <v>382</v>
      </c>
      <c r="C28" s="138"/>
      <c r="D28" s="133" t="s">
        <v>287</v>
      </c>
    </row>
    <row r="29" spans="1:4" x14ac:dyDescent="0.35">
      <c r="A29" s="135">
        <v>4.4000000000000004</v>
      </c>
      <c r="B29" s="136" t="s">
        <v>383</v>
      </c>
      <c r="C29" s="138"/>
      <c r="D29" s="133" t="s">
        <v>287</v>
      </c>
    </row>
    <row r="30" spans="1:4" ht="56.5" customHeight="1" x14ac:dyDescent="0.35">
      <c r="A30" s="135">
        <v>4.4000000000000004</v>
      </c>
      <c r="B30" s="136" t="s">
        <v>507</v>
      </c>
      <c r="C30" s="138" t="s">
        <v>1023</v>
      </c>
      <c r="D30" s="133" t="s">
        <v>287</v>
      </c>
    </row>
    <row r="31" spans="1:4" ht="43.5" x14ac:dyDescent="0.35">
      <c r="A31" s="135">
        <v>4.4000000000000004</v>
      </c>
      <c r="B31" s="136" t="s">
        <v>384</v>
      </c>
      <c r="C31" s="138" t="s">
        <v>1023</v>
      </c>
      <c r="D31" s="133" t="s">
        <v>287</v>
      </c>
    </row>
    <row r="32" spans="1:4" ht="87" x14ac:dyDescent="0.35">
      <c r="A32" s="135">
        <v>4.4000000000000004</v>
      </c>
      <c r="B32" s="136" t="s">
        <v>511</v>
      </c>
      <c r="C32" s="138" t="s">
        <v>1024</v>
      </c>
      <c r="D32" s="133" t="s">
        <v>287</v>
      </c>
    </row>
    <row r="33" spans="1:4" x14ac:dyDescent="0.35">
      <c r="A33" s="135">
        <v>4.4000000000000004</v>
      </c>
      <c r="B33" s="136" t="s">
        <v>508</v>
      </c>
      <c r="C33" s="138"/>
      <c r="D33" s="133" t="s">
        <v>287</v>
      </c>
    </row>
    <row r="34" spans="1:4" ht="60" customHeight="1" x14ac:dyDescent="0.35">
      <c r="A34" s="135">
        <v>4.4000000000000004</v>
      </c>
      <c r="B34" s="136" t="s">
        <v>509</v>
      </c>
      <c r="C34" s="138" t="s">
        <v>1023</v>
      </c>
      <c r="D34" s="133" t="s">
        <v>287</v>
      </c>
    </row>
    <row r="35" spans="1:4" ht="63.5" customHeight="1" x14ac:dyDescent="0.35">
      <c r="A35" s="135">
        <v>4.4000000000000004</v>
      </c>
      <c r="B35" s="136" t="s">
        <v>385</v>
      </c>
      <c r="C35" s="138" t="s">
        <v>1023</v>
      </c>
      <c r="D35" s="133" t="s">
        <v>287</v>
      </c>
    </row>
    <row r="36" spans="1:4" ht="87" x14ac:dyDescent="0.35">
      <c r="A36" s="135">
        <v>4.4000000000000004</v>
      </c>
      <c r="B36" s="136" t="s">
        <v>512</v>
      </c>
      <c r="C36" s="138" t="s">
        <v>1024</v>
      </c>
      <c r="D36" s="133" t="s">
        <v>287</v>
      </c>
    </row>
    <row r="37" spans="1:4" x14ac:dyDescent="0.35">
      <c r="A37" s="135">
        <v>4.4000000000000004</v>
      </c>
      <c r="B37" s="136" t="s">
        <v>510</v>
      </c>
      <c r="C37" s="138"/>
      <c r="D37" s="133" t="s">
        <v>287</v>
      </c>
    </row>
    <row r="38" spans="1:4" x14ac:dyDescent="0.35">
      <c r="A38" s="134">
        <v>5.0999999999999996</v>
      </c>
      <c r="B38" s="136" t="s">
        <v>386</v>
      </c>
      <c r="C38" s="138"/>
      <c r="D38" s="133" t="s">
        <v>287</v>
      </c>
    </row>
    <row r="39" spans="1:4" x14ac:dyDescent="0.35">
      <c r="A39" s="134">
        <v>5.2</v>
      </c>
      <c r="B39" s="136" t="s">
        <v>387</v>
      </c>
      <c r="C39" s="138"/>
      <c r="D39" s="133" t="s">
        <v>287</v>
      </c>
    </row>
    <row r="40" spans="1:4" ht="43.5" x14ac:dyDescent="0.35">
      <c r="A40" s="134">
        <v>5.3</v>
      </c>
      <c r="B40" s="136" t="s">
        <v>388</v>
      </c>
      <c r="C40" s="444" t="s">
        <v>1025</v>
      </c>
      <c r="D40" s="133" t="s">
        <v>287</v>
      </c>
    </row>
    <row r="41" spans="1:4" x14ac:dyDescent="0.35">
      <c r="A41" s="134">
        <v>5.3</v>
      </c>
      <c r="B41" s="136" t="s">
        <v>389</v>
      </c>
      <c r="C41" s="138"/>
      <c r="D41" s="133" t="s">
        <v>287</v>
      </c>
    </row>
    <row r="42" spans="1:4" ht="58" x14ac:dyDescent="0.35">
      <c r="A42" s="134">
        <v>5.3</v>
      </c>
      <c r="B42" s="136" t="s">
        <v>390</v>
      </c>
      <c r="C42" s="138" t="s">
        <v>1026</v>
      </c>
      <c r="D42" s="133" t="s">
        <v>287</v>
      </c>
    </row>
    <row r="43" spans="1:4" x14ac:dyDescent="0.35">
      <c r="A43" s="134">
        <v>5.3</v>
      </c>
      <c r="B43" s="136" t="s">
        <v>391</v>
      </c>
      <c r="C43" s="138"/>
      <c r="D43" s="133" t="s">
        <v>287</v>
      </c>
    </row>
    <row r="44" spans="1:4" ht="87" x14ac:dyDescent="0.35">
      <c r="A44" s="134">
        <v>6.1</v>
      </c>
      <c r="B44" s="136" t="s">
        <v>513</v>
      </c>
      <c r="C44" s="138" t="s">
        <v>1027</v>
      </c>
      <c r="D44" s="133" t="s">
        <v>287</v>
      </c>
    </row>
    <row r="45" spans="1:4" x14ac:dyDescent="0.35">
      <c r="A45" s="134">
        <v>6.2</v>
      </c>
      <c r="B45" s="136" t="s">
        <v>514</v>
      </c>
      <c r="C45" s="138"/>
      <c r="D45" s="133"/>
    </row>
    <row r="46" spans="1:4" x14ac:dyDescent="0.35">
      <c r="A46" s="134">
        <v>6.2</v>
      </c>
      <c r="B46" s="136" t="s">
        <v>515</v>
      </c>
      <c r="C46" s="138"/>
      <c r="D46" s="133"/>
    </row>
    <row r="47" spans="1:4" x14ac:dyDescent="0.35">
      <c r="A47" s="134">
        <v>6.2</v>
      </c>
      <c r="B47" s="136" t="s">
        <v>516</v>
      </c>
      <c r="C47" s="138"/>
      <c r="D47" s="133"/>
    </row>
    <row r="48" spans="1:4" x14ac:dyDescent="0.35">
      <c r="A48" s="134">
        <v>6.2</v>
      </c>
      <c r="B48" s="136" t="s">
        <v>517</v>
      </c>
      <c r="C48" s="138"/>
      <c r="D48" s="133"/>
    </row>
    <row r="49" spans="1:4" x14ac:dyDescent="0.35">
      <c r="A49" s="134">
        <v>6.2</v>
      </c>
      <c r="B49" s="136" t="s">
        <v>518</v>
      </c>
      <c r="C49" s="138"/>
      <c r="D49" s="133"/>
    </row>
    <row r="50" spans="1:4" x14ac:dyDescent="0.35">
      <c r="A50" s="134">
        <v>6.2</v>
      </c>
      <c r="B50" s="136" t="s">
        <v>519</v>
      </c>
      <c r="C50" s="138"/>
      <c r="D50" s="133"/>
    </row>
    <row r="51" spans="1:4" x14ac:dyDescent="0.35">
      <c r="A51" s="134">
        <v>6.2</v>
      </c>
      <c r="B51" s="136" t="s">
        <v>520</v>
      </c>
      <c r="C51" s="138"/>
      <c r="D51" s="133"/>
    </row>
    <row r="52" spans="1:4" x14ac:dyDescent="0.35">
      <c r="A52" s="134">
        <v>6.2</v>
      </c>
      <c r="B52" s="136" t="s">
        <v>521</v>
      </c>
      <c r="C52" s="138"/>
      <c r="D52" s="133"/>
    </row>
    <row r="53" spans="1:4" x14ac:dyDescent="0.35">
      <c r="A53" s="134">
        <v>6.2</v>
      </c>
      <c r="B53" s="136" t="s">
        <v>522</v>
      </c>
      <c r="C53" s="138"/>
      <c r="D53" s="133"/>
    </row>
    <row r="54" spans="1:4" x14ac:dyDescent="0.35">
      <c r="A54" s="134">
        <v>6.2</v>
      </c>
      <c r="B54" s="136" t="s">
        <v>523</v>
      </c>
      <c r="C54" s="138"/>
      <c r="D54" s="133"/>
    </row>
    <row r="55" spans="1:4" x14ac:dyDescent="0.35">
      <c r="A55" s="134">
        <v>6.2</v>
      </c>
      <c r="B55" s="136" t="s">
        <v>524</v>
      </c>
      <c r="C55" s="138"/>
      <c r="D55" s="133"/>
    </row>
    <row r="56" spans="1:4" x14ac:dyDescent="0.35">
      <c r="A56" s="134">
        <v>6.2</v>
      </c>
      <c r="B56" s="136" t="s">
        <v>525</v>
      </c>
      <c r="C56" s="138"/>
      <c r="D56" s="133"/>
    </row>
    <row r="57" spans="1:4" x14ac:dyDescent="0.35">
      <c r="A57" s="134">
        <v>6.2</v>
      </c>
      <c r="B57" s="136" t="s">
        <v>526</v>
      </c>
      <c r="C57" s="138"/>
      <c r="D57" s="133"/>
    </row>
    <row r="58" spans="1:4" x14ac:dyDescent="0.35">
      <c r="A58" s="134">
        <v>6.2</v>
      </c>
      <c r="B58" s="136" t="s">
        <v>527</v>
      </c>
      <c r="C58" s="138"/>
      <c r="D58" s="133"/>
    </row>
    <row r="59" spans="1:4" x14ac:dyDescent="0.35">
      <c r="A59" s="134">
        <v>6.2</v>
      </c>
      <c r="B59" s="136" t="s">
        <v>528</v>
      </c>
      <c r="C59" s="138"/>
      <c r="D59" s="133"/>
    </row>
    <row r="60" spans="1:4" x14ac:dyDescent="0.35">
      <c r="A60" s="134">
        <v>6.3</v>
      </c>
      <c r="B60" s="136" t="s">
        <v>392</v>
      </c>
      <c r="C60" s="138"/>
      <c r="D60" s="133" t="s">
        <v>287</v>
      </c>
    </row>
    <row r="61" spans="1:4" x14ac:dyDescent="0.35">
      <c r="A61" s="134">
        <v>6.4</v>
      </c>
      <c r="B61" s="136" t="s">
        <v>393</v>
      </c>
      <c r="C61" s="138"/>
      <c r="D61" s="133" t="s">
        <v>287</v>
      </c>
    </row>
    <row r="62" spans="1:4" x14ac:dyDescent="0.35">
      <c r="A62" s="134">
        <v>6.4</v>
      </c>
      <c r="B62" s="136" t="s">
        <v>394</v>
      </c>
      <c r="C62" s="138"/>
      <c r="D62" s="133" t="s">
        <v>287</v>
      </c>
    </row>
    <row r="63" spans="1:4" x14ac:dyDescent="0.35">
      <c r="A63" s="134">
        <v>6.4</v>
      </c>
      <c r="B63" s="136" t="s">
        <v>395</v>
      </c>
      <c r="C63" s="138"/>
      <c r="D63" s="133" t="s">
        <v>287</v>
      </c>
    </row>
    <row r="64" spans="1:4" x14ac:dyDescent="0.35">
      <c r="A64" s="134">
        <v>6.4</v>
      </c>
      <c r="B64" s="136" t="s">
        <v>396</v>
      </c>
      <c r="C64" s="138"/>
      <c r="D64" s="133" t="s">
        <v>287</v>
      </c>
    </row>
    <row r="65" spans="1:4" x14ac:dyDescent="0.35">
      <c r="A65" s="134">
        <v>6.4</v>
      </c>
      <c r="B65" s="136" t="s">
        <v>397</v>
      </c>
      <c r="C65" s="138"/>
      <c r="D65" s="133" t="s">
        <v>287</v>
      </c>
    </row>
    <row r="66" spans="1:4" x14ac:dyDescent="0.35">
      <c r="A66" s="134">
        <v>6.4</v>
      </c>
      <c r="B66" s="136" t="s">
        <v>398</v>
      </c>
      <c r="C66" s="138"/>
      <c r="D66" s="133" t="s">
        <v>287</v>
      </c>
    </row>
    <row r="67" spans="1:4" ht="58" x14ac:dyDescent="0.35">
      <c r="A67" s="134">
        <v>6.4</v>
      </c>
      <c r="B67" s="136" t="s">
        <v>399</v>
      </c>
      <c r="C67" s="474" t="s">
        <v>1079</v>
      </c>
      <c r="D67" s="133" t="s">
        <v>287</v>
      </c>
    </row>
    <row r="68" spans="1:4" x14ac:dyDescent="0.35">
      <c r="A68" s="134">
        <v>6.4</v>
      </c>
      <c r="B68" s="136" t="s">
        <v>400</v>
      </c>
      <c r="C68" s="138"/>
      <c r="D68" s="133" t="s">
        <v>287</v>
      </c>
    </row>
    <row r="69" spans="1:4" x14ac:dyDescent="0.35">
      <c r="A69" s="134">
        <v>6.4</v>
      </c>
      <c r="B69" s="136" t="s">
        <v>401</v>
      </c>
      <c r="C69" s="138"/>
      <c r="D69" s="133" t="s">
        <v>287</v>
      </c>
    </row>
    <row r="70" spans="1:4" x14ac:dyDescent="0.35">
      <c r="A70" s="134">
        <v>6.4</v>
      </c>
      <c r="B70" s="136" t="s">
        <v>402</v>
      </c>
      <c r="C70" s="138"/>
      <c r="D70" s="133" t="s">
        <v>287</v>
      </c>
    </row>
    <row r="71" spans="1:4" x14ac:dyDescent="0.35">
      <c r="A71" s="134">
        <v>6.4</v>
      </c>
      <c r="B71" s="136" t="s">
        <v>403</v>
      </c>
      <c r="C71" s="138"/>
      <c r="D71" s="133" t="s">
        <v>287</v>
      </c>
    </row>
    <row r="72" spans="1:4" x14ac:dyDescent="0.35">
      <c r="A72" s="134">
        <v>6.4</v>
      </c>
      <c r="B72" s="136" t="s">
        <v>404</v>
      </c>
      <c r="C72" s="138"/>
      <c r="D72" s="133" t="s">
        <v>287</v>
      </c>
    </row>
    <row r="73" spans="1:4" x14ac:dyDescent="0.35">
      <c r="A73" s="134">
        <v>6.4</v>
      </c>
      <c r="B73" s="136" t="s">
        <v>405</v>
      </c>
      <c r="C73" s="138"/>
      <c r="D73" s="133" t="s">
        <v>287</v>
      </c>
    </row>
    <row r="74" spans="1:4" x14ac:dyDescent="0.35">
      <c r="A74" s="134">
        <v>6.4</v>
      </c>
      <c r="B74" s="136" t="s">
        <v>406</v>
      </c>
      <c r="C74" s="138"/>
      <c r="D74" s="133" t="s">
        <v>287</v>
      </c>
    </row>
    <row r="75" spans="1:4" x14ac:dyDescent="0.35">
      <c r="A75" s="134">
        <v>6.4</v>
      </c>
      <c r="B75" s="136" t="s">
        <v>407</v>
      </c>
      <c r="C75" s="138"/>
      <c r="D75" s="133" t="s">
        <v>287</v>
      </c>
    </row>
    <row r="76" spans="1:4" x14ac:dyDescent="0.35">
      <c r="A76" s="134">
        <v>6.5</v>
      </c>
      <c r="B76" s="136" t="s">
        <v>408</v>
      </c>
      <c r="C76" s="138"/>
      <c r="D76" s="133" t="s">
        <v>287</v>
      </c>
    </row>
    <row r="77" spans="1:4" x14ac:dyDescent="0.35">
      <c r="A77" s="134">
        <v>6.5</v>
      </c>
      <c r="B77" s="136" t="s">
        <v>409</v>
      </c>
      <c r="C77" s="138"/>
      <c r="D77" s="133" t="s">
        <v>287</v>
      </c>
    </row>
    <row r="78" spans="1:4" x14ac:dyDescent="0.35">
      <c r="A78" s="134">
        <v>6.5</v>
      </c>
      <c r="B78" s="136" t="s">
        <v>410</v>
      </c>
      <c r="C78" s="138"/>
      <c r="D78" s="133" t="s">
        <v>287</v>
      </c>
    </row>
    <row r="79" spans="1:4" x14ac:dyDescent="0.35">
      <c r="A79" s="134">
        <v>6.5</v>
      </c>
      <c r="B79" s="136" t="s">
        <v>411</v>
      </c>
      <c r="C79" s="138"/>
      <c r="D79" s="133" t="s">
        <v>287</v>
      </c>
    </row>
    <row r="80" spans="1:4" x14ac:dyDescent="0.35">
      <c r="A80" s="134">
        <v>6.5</v>
      </c>
      <c r="B80" s="136" t="s">
        <v>412</v>
      </c>
      <c r="C80" s="138"/>
      <c r="D80" s="133" t="s">
        <v>287</v>
      </c>
    </row>
    <row r="81" spans="1:4" x14ac:dyDescent="0.35">
      <c r="A81" s="134">
        <v>6.5</v>
      </c>
      <c r="B81" s="136" t="s">
        <v>413</v>
      </c>
      <c r="C81" s="138"/>
      <c r="D81" s="133" t="s">
        <v>287</v>
      </c>
    </row>
    <row r="82" spans="1:4" x14ac:dyDescent="0.35">
      <c r="A82" s="134">
        <v>6.5</v>
      </c>
      <c r="B82" s="136" t="s">
        <v>414</v>
      </c>
      <c r="C82" s="138"/>
      <c r="D82" s="133" t="s">
        <v>287</v>
      </c>
    </row>
    <row r="83" spans="1:4" x14ac:dyDescent="0.35">
      <c r="A83" s="134">
        <v>6.6</v>
      </c>
      <c r="B83" s="136" t="s">
        <v>415</v>
      </c>
      <c r="C83" s="138"/>
      <c r="D83" s="133"/>
    </row>
    <row r="84" spans="1:4" x14ac:dyDescent="0.35">
      <c r="A84" s="134">
        <v>6.7</v>
      </c>
      <c r="B84" s="136" t="s">
        <v>416</v>
      </c>
      <c r="C84" s="138"/>
      <c r="D84" s="133"/>
    </row>
    <row r="85" spans="1:4" x14ac:dyDescent="0.35">
      <c r="A85" s="134">
        <v>6.8</v>
      </c>
      <c r="B85" s="136" t="s">
        <v>417</v>
      </c>
      <c r="C85" s="138"/>
      <c r="D85" s="133"/>
    </row>
    <row r="86" spans="1:4" x14ac:dyDescent="0.35">
      <c r="A86" s="134">
        <v>7.1</v>
      </c>
      <c r="B86" s="136" t="s">
        <v>418</v>
      </c>
      <c r="C86" s="138"/>
      <c r="D86" s="133" t="s">
        <v>287</v>
      </c>
    </row>
    <row r="87" spans="1:4" x14ac:dyDescent="0.35">
      <c r="A87" s="134">
        <v>7.1</v>
      </c>
      <c r="B87" s="136" t="s">
        <v>529</v>
      </c>
      <c r="C87" s="138"/>
      <c r="D87" s="133"/>
    </row>
    <row r="88" spans="1:4" x14ac:dyDescent="0.35">
      <c r="A88" s="134">
        <v>7.1</v>
      </c>
      <c r="B88" s="136" t="s">
        <v>530</v>
      </c>
      <c r="C88" s="138"/>
      <c r="D88" s="133"/>
    </row>
    <row r="89" spans="1:4" x14ac:dyDescent="0.35">
      <c r="A89" s="134">
        <v>7.1</v>
      </c>
      <c r="B89" s="136" t="s">
        <v>531</v>
      </c>
      <c r="C89" s="138"/>
      <c r="D89" s="133"/>
    </row>
    <row r="90" spans="1:4" x14ac:dyDescent="0.35">
      <c r="A90" s="134">
        <v>7.1</v>
      </c>
      <c r="B90" s="136" t="s">
        <v>532</v>
      </c>
      <c r="C90" s="138"/>
      <c r="D90" s="133"/>
    </row>
    <row r="91" spans="1:4" x14ac:dyDescent="0.35">
      <c r="A91" s="134">
        <v>7.1</v>
      </c>
      <c r="B91" s="136" t="s">
        <v>533</v>
      </c>
      <c r="C91" s="138"/>
      <c r="D91" s="133"/>
    </row>
    <row r="92" spans="1:4" x14ac:dyDescent="0.35">
      <c r="A92" s="134">
        <v>7.1</v>
      </c>
      <c r="B92" s="136" t="s">
        <v>534</v>
      </c>
      <c r="C92" s="138"/>
      <c r="D92" s="133"/>
    </row>
    <row r="93" spans="1:4" x14ac:dyDescent="0.35">
      <c r="A93" s="134">
        <v>7.1</v>
      </c>
      <c r="B93" s="136" t="s">
        <v>535</v>
      </c>
      <c r="C93" s="138"/>
      <c r="D93" s="133"/>
    </row>
    <row r="94" spans="1:4" x14ac:dyDescent="0.35">
      <c r="A94" s="134">
        <v>7.1</v>
      </c>
      <c r="B94" s="136" t="s">
        <v>536</v>
      </c>
      <c r="C94" s="138"/>
      <c r="D94" s="133"/>
    </row>
    <row r="95" spans="1:4" x14ac:dyDescent="0.35">
      <c r="A95" s="134">
        <v>7.1</v>
      </c>
      <c r="B95" s="136" t="s">
        <v>419</v>
      </c>
      <c r="C95" s="138"/>
      <c r="D95" s="133"/>
    </row>
    <row r="96" spans="1:4" x14ac:dyDescent="0.35">
      <c r="A96" s="134">
        <v>7.1</v>
      </c>
      <c r="B96" s="136" t="s">
        <v>420</v>
      </c>
      <c r="C96" s="138"/>
      <c r="D96" s="133"/>
    </row>
    <row r="97" spans="1:4" x14ac:dyDescent="0.35">
      <c r="A97" s="134">
        <v>7.2</v>
      </c>
      <c r="B97" s="136" t="s">
        <v>421</v>
      </c>
      <c r="C97" s="138"/>
      <c r="D97" s="133"/>
    </row>
    <row r="98" spans="1:4" x14ac:dyDescent="0.35">
      <c r="A98" s="134">
        <v>7.3</v>
      </c>
      <c r="B98" s="136" t="s">
        <v>537</v>
      </c>
      <c r="C98" s="138"/>
      <c r="D98" s="133" t="s">
        <v>287</v>
      </c>
    </row>
    <row r="99" spans="1:4" x14ac:dyDescent="0.35">
      <c r="A99" s="134">
        <v>7.3</v>
      </c>
      <c r="B99" s="136" t="s">
        <v>422</v>
      </c>
      <c r="C99" s="138"/>
      <c r="D99" s="133" t="s">
        <v>287</v>
      </c>
    </row>
    <row r="100" spans="1:4" ht="43.5" x14ac:dyDescent="0.35">
      <c r="A100" s="134">
        <v>7.3</v>
      </c>
      <c r="B100" s="136" t="s">
        <v>540</v>
      </c>
      <c r="C100" s="138" t="s">
        <v>1028</v>
      </c>
      <c r="D100" s="133" t="s">
        <v>287</v>
      </c>
    </row>
    <row r="101" spans="1:4" x14ac:dyDescent="0.35">
      <c r="A101" s="134">
        <v>7.3</v>
      </c>
      <c r="B101" s="136" t="s">
        <v>538</v>
      </c>
      <c r="C101" s="138"/>
      <c r="D101" s="133" t="s">
        <v>287</v>
      </c>
    </row>
    <row r="102" spans="1:4" x14ac:dyDescent="0.35">
      <c r="A102" s="134">
        <v>7.3</v>
      </c>
      <c r="B102" s="136" t="s">
        <v>539</v>
      </c>
      <c r="C102" s="138"/>
      <c r="D102" s="133" t="s">
        <v>287</v>
      </c>
    </row>
    <row r="103" spans="1:4" x14ac:dyDescent="0.35">
      <c r="A103" s="134">
        <v>7.3</v>
      </c>
      <c r="B103" s="136" t="s">
        <v>542</v>
      </c>
      <c r="C103" s="138"/>
      <c r="D103" s="133" t="s">
        <v>287</v>
      </c>
    </row>
    <row r="104" spans="1:4" x14ac:dyDescent="0.35">
      <c r="A104" s="134">
        <v>7.3</v>
      </c>
      <c r="B104" s="136" t="s">
        <v>541</v>
      </c>
      <c r="C104" s="138"/>
      <c r="D104" s="133" t="s">
        <v>287</v>
      </c>
    </row>
    <row r="105" spans="1:4" x14ac:dyDescent="0.35">
      <c r="A105" s="134">
        <v>12.1</v>
      </c>
      <c r="B105" s="136" t="s">
        <v>423</v>
      </c>
      <c r="C105" s="138"/>
      <c r="D105" s="133"/>
    </row>
    <row r="106" spans="1:4" x14ac:dyDescent="0.35">
      <c r="A106" s="134">
        <v>12.1</v>
      </c>
      <c r="B106" s="136" t="s">
        <v>424</v>
      </c>
      <c r="C106" s="138"/>
      <c r="D106" s="133"/>
    </row>
    <row r="107" spans="1:4" x14ac:dyDescent="0.35">
      <c r="A107" s="134">
        <v>12.1</v>
      </c>
      <c r="B107" s="136" t="s">
        <v>425</v>
      </c>
      <c r="C107" s="138"/>
      <c r="D107" s="133"/>
    </row>
    <row r="108" spans="1:4" x14ac:dyDescent="0.35">
      <c r="A108" s="134">
        <v>12.2</v>
      </c>
      <c r="B108" s="136" t="s">
        <v>426</v>
      </c>
      <c r="C108" s="138"/>
      <c r="D108" s="133"/>
    </row>
    <row r="109" spans="1:4" x14ac:dyDescent="0.35">
      <c r="A109" s="134">
        <v>12.2</v>
      </c>
      <c r="B109" s="136" t="s">
        <v>427</v>
      </c>
      <c r="C109" s="138"/>
      <c r="D109" s="133"/>
    </row>
    <row r="110" spans="1:4" x14ac:dyDescent="0.35">
      <c r="A110" s="134">
        <v>12.2</v>
      </c>
      <c r="B110" s="136" t="s">
        <v>428</v>
      </c>
      <c r="C110" s="138"/>
      <c r="D110" s="133"/>
    </row>
    <row r="111" spans="1:4" x14ac:dyDescent="0.35">
      <c r="A111" s="134">
        <v>13.1</v>
      </c>
      <c r="B111" s="136" t="s">
        <v>429</v>
      </c>
      <c r="C111" s="138"/>
      <c r="D111" s="133" t="s">
        <v>287</v>
      </c>
    </row>
    <row r="112" spans="1:4" x14ac:dyDescent="0.35">
      <c r="A112" s="134">
        <v>13.1</v>
      </c>
      <c r="B112" s="136" t="s">
        <v>430</v>
      </c>
      <c r="C112" s="138"/>
      <c r="D112" s="133" t="s">
        <v>287</v>
      </c>
    </row>
    <row r="113" spans="1:4" x14ac:dyDescent="0.35">
      <c r="A113" s="134">
        <v>13.1</v>
      </c>
      <c r="B113" s="136" t="s">
        <v>431</v>
      </c>
      <c r="C113" s="138"/>
      <c r="D113" s="133" t="s">
        <v>287</v>
      </c>
    </row>
    <row r="114" spans="1:4" x14ac:dyDescent="0.35">
      <c r="A114" s="134">
        <v>13.1</v>
      </c>
      <c r="B114" s="136" t="s">
        <v>432</v>
      </c>
      <c r="C114" s="138"/>
      <c r="D114" s="133" t="s">
        <v>287</v>
      </c>
    </row>
    <row r="115" spans="1:4" x14ac:dyDescent="0.35">
      <c r="A115" s="134">
        <v>13.1</v>
      </c>
      <c r="B115" s="136" t="s">
        <v>433</v>
      </c>
      <c r="C115" s="138"/>
      <c r="D115" s="133" t="s">
        <v>287</v>
      </c>
    </row>
    <row r="116" spans="1:4" x14ac:dyDescent="0.35">
      <c r="A116" s="134">
        <v>14.1</v>
      </c>
      <c r="B116" s="136" t="s">
        <v>434</v>
      </c>
      <c r="C116" s="138"/>
      <c r="D116" s="133"/>
    </row>
    <row r="117" spans="1:4" x14ac:dyDescent="0.35">
      <c r="A117" s="134">
        <v>14.1</v>
      </c>
      <c r="B117" s="136" t="s">
        <v>435</v>
      </c>
      <c r="C117" s="138"/>
      <c r="D117" s="133"/>
    </row>
    <row r="118" spans="1:4" x14ac:dyDescent="0.35">
      <c r="A118" s="134">
        <v>14.1</v>
      </c>
      <c r="B118" s="136" t="s">
        <v>436</v>
      </c>
      <c r="C118" s="138"/>
      <c r="D118" s="133"/>
    </row>
    <row r="119" spans="1:4" x14ac:dyDescent="0.35">
      <c r="A119" s="134">
        <v>14.1</v>
      </c>
      <c r="B119" s="136" t="s">
        <v>437</v>
      </c>
      <c r="C119" s="138"/>
      <c r="D119" s="133"/>
    </row>
    <row r="120" spans="1:4" x14ac:dyDescent="0.35">
      <c r="A120" s="134">
        <v>15.1</v>
      </c>
      <c r="B120" s="136" t="s">
        <v>438</v>
      </c>
      <c r="C120" s="138"/>
      <c r="D120" s="133"/>
    </row>
    <row r="121" spans="1:4" x14ac:dyDescent="0.35">
      <c r="A121" s="134">
        <v>15.1</v>
      </c>
      <c r="B121" s="136" t="s">
        <v>439</v>
      </c>
      <c r="C121" s="138"/>
      <c r="D121" s="133"/>
    </row>
    <row r="122" spans="1:4" x14ac:dyDescent="0.35">
      <c r="A122" s="134">
        <v>15.2</v>
      </c>
      <c r="B122" s="136" t="s">
        <v>440</v>
      </c>
      <c r="C122" s="138"/>
      <c r="D122" s="133"/>
    </row>
    <row r="123" spans="1:4" x14ac:dyDescent="0.35">
      <c r="A123" s="134">
        <v>15.2</v>
      </c>
      <c r="B123" s="136" t="s">
        <v>441</v>
      </c>
      <c r="C123" s="138"/>
      <c r="D123" s="133"/>
    </row>
    <row r="124" spans="1:4" x14ac:dyDescent="0.35">
      <c r="A124" s="134">
        <v>15.2</v>
      </c>
      <c r="B124" s="136" t="s">
        <v>442</v>
      </c>
      <c r="C124" s="138"/>
      <c r="D124" s="133"/>
    </row>
    <row r="125" spans="1:4" x14ac:dyDescent="0.35">
      <c r="A125" s="134">
        <v>15.2</v>
      </c>
      <c r="B125" s="136" t="s">
        <v>443</v>
      </c>
      <c r="C125" s="138"/>
      <c r="D125" s="133"/>
    </row>
    <row r="126" spans="1:4" x14ac:dyDescent="0.35">
      <c r="A126" s="134">
        <v>15.2</v>
      </c>
      <c r="B126" s="136" t="s">
        <v>444</v>
      </c>
      <c r="C126" s="138"/>
      <c r="D126" s="133"/>
    </row>
    <row r="127" spans="1:4" x14ac:dyDescent="0.35">
      <c r="A127" s="134">
        <v>15.2</v>
      </c>
      <c r="B127" s="136" t="s">
        <v>445</v>
      </c>
      <c r="C127" s="138"/>
      <c r="D127" s="133"/>
    </row>
    <row r="128" spans="1:4" x14ac:dyDescent="0.35">
      <c r="A128" s="134">
        <v>15.2</v>
      </c>
      <c r="B128" s="136" t="s">
        <v>446</v>
      </c>
      <c r="C128" s="138"/>
      <c r="D128" s="133"/>
    </row>
    <row r="129" spans="1:4" x14ac:dyDescent="0.35">
      <c r="A129" s="134">
        <v>15.3</v>
      </c>
      <c r="B129" s="136" t="s">
        <v>447</v>
      </c>
      <c r="C129" s="138"/>
      <c r="D129" s="133"/>
    </row>
    <row r="130" spans="1:4" x14ac:dyDescent="0.35">
      <c r="A130" s="134">
        <v>15.3</v>
      </c>
      <c r="B130" s="136" t="s">
        <v>448</v>
      </c>
      <c r="C130" s="138"/>
      <c r="D130" s="133"/>
    </row>
    <row r="131" spans="1:4" x14ac:dyDescent="0.35">
      <c r="A131" s="134">
        <v>16.100000000000001</v>
      </c>
      <c r="B131" s="136" t="s">
        <v>449</v>
      </c>
      <c r="C131" s="138"/>
      <c r="D131" s="133"/>
    </row>
    <row r="132" spans="1:4" x14ac:dyDescent="0.35">
      <c r="A132" s="134">
        <v>16.100000000000001</v>
      </c>
      <c r="B132" s="136" t="s">
        <v>450</v>
      </c>
      <c r="C132" s="138"/>
      <c r="D132" s="133"/>
    </row>
    <row r="133" spans="1:4" x14ac:dyDescent="0.35">
      <c r="A133" s="134">
        <v>16.2</v>
      </c>
      <c r="B133" s="136" t="s">
        <v>451</v>
      </c>
      <c r="C133" s="138"/>
      <c r="D133" s="133"/>
    </row>
    <row r="134" spans="1:4" x14ac:dyDescent="0.35">
      <c r="A134" s="134">
        <v>16.2</v>
      </c>
      <c r="B134" s="136" t="s">
        <v>452</v>
      </c>
      <c r="C134" s="138"/>
      <c r="D134" s="133"/>
    </row>
    <row r="135" spans="1:4" x14ac:dyDescent="0.35">
      <c r="A135" s="134">
        <v>16.2</v>
      </c>
      <c r="B135" s="136" t="s">
        <v>453</v>
      </c>
      <c r="C135" s="138"/>
      <c r="D135" s="133"/>
    </row>
    <row r="136" spans="1:4" x14ac:dyDescent="0.35">
      <c r="A136" s="134">
        <v>16.2</v>
      </c>
      <c r="B136" s="136" t="s">
        <v>454</v>
      </c>
      <c r="C136" s="138"/>
      <c r="D136" s="133"/>
    </row>
    <row r="137" spans="1:4" x14ac:dyDescent="0.35">
      <c r="A137" s="134">
        <v>16.2</v>
      </c>
      <c r="B137" s="136" t="s">
        <v>455</v>
      </c>
      <c r="C137" s="138"/>
      <c r="D137" s="133"/>
    </row>
    <row r="138" spans="1:4" x14ac:dyDescent="0.35">
      <c r="A138" s="134">
        <v>16.2</v>
      </c>
      <c r="B138" s="136" t="s">
        <v>456</v>
      </c>
      <c r="C138" s="138"/>
      <c r="D138" s="133"/>
    </row>
    <row r="139" spans="1:4" x14ac:dyDescent="0.35">
      <c r="A139" s="134">
        <v>16.2</v>
      </c>
      <c r="B139" s="136" t="s">
        <v>457</v>
      </c>
      <c r="C139" s="138"/>
      <c r="D139" s="133"/>
    </row>
    <row r="140" spans="1:4" x14ac:dyDescent="0.35">
      <c r="A140" s="134">
        <v>16.2</v>
      </c>
      <c r="B140" s="136" t="s">
        <v>543</v>
      </c>
      <c r="C140" s="138"/>
      <c r="D140" s="133"/>
    </row>
    <row r="141" spans="1:4" x14ac:dyDescent="0.35">
      <c r="A141" s="134">
        <v>16.2</v>
      </c>
      <c r="B141" s="136" t="s">
        <v>458</v>
      </c>
      <c r="C141" s="138"/>
      <c r="D141" s="133"/>
    </row>
    <row r="142" spans="1:4" x14ac:dyDescent="0.35">
      <c r="A142" s="134">
        <v>16.2</v>
      </c>
      <c r="B142" s="136" t="s">
        <v>459</v>
      </c>
      <c r="C142" s="138"/>
      <c r="D142" s="133"/>
    </row>
    <row r="143" spans="1:4" x14ac:dyDescent="0.35">
      <c r="A143" s="134">
        <v>16.2</v>
      </c>
      <c r="B143" s="136" t="s">
        <v>460</v>
      </c>
      <c r="C143" s="138"/>
      <c r="D143" s="133"/>
    </row>
    <row r="144" spans="1:4" x14ac:dyDescent="0.35">
      <c r="A144" s="134">
        <v>16.2</v>
      </c>
      <c r="B144" s="136" t="s">
        <v>461</v>
      </c>
      <c r="C144" s="138"/>
      <c r="D144" s="133"/>
    </row>
    <row r="145" spans="1:4" x14ac:dyDescent="0.35">
      <c r="A145" s="134">
        <v>16.2</v>
      </c>
      <c r="B145" s="136" t="s">
        <v>462</v>
      </c>
      <c r="C145" s="138"/>
      <c r="D145" s="133"/>
    </row>
    <row r="146" spans="1:4" x14ac:dyDescent="0.35">
      <c r="A146" s="134">
        <v>16.2</v>
      </c>
      <c r="B146" s="136" t="s">
        <v>463</v>
      </c>
      <c r="C146" s="138"/>
      <c r="D146" s="133"/>
    </row>
    <row r="147" spans="1:4" x14ac:dyDescent="0.35">
      <c r="A147" s="134">
        <v>16.2</v>
      </c>
      <c r="B147" s="136" t="s">
        <v>544</v>
      </c>
      <c r="C147" s="138"/>
      <c r="D147" s="133"/>
    </row>
    <row r="148" spans="1:4" x14ac:dyDescent="0.35">
      <c r="A148" s="134">
        <v>16.2</v>
      </c>
      <c r="B148" s="136" t="s">
        <v>464</v>
      </c>
      <c r="C148" s="138"/>
      <c r="D148" s="133"/>
    </row>
    <row r="149" spans="1:4" x14ac:dyDescent="0.35">
      <c r="A149" s="134">
        <v>16.2</v>
      </c>
      <c r="B149" s="136" t="s">
        <v>465</v>
      </c>
      <c r="C149" s="138"/>
      <c r="D149" s="133"/>
    </row>
    <row r="150" spans="1:4" x14ac:dyDescent="0.35">
      <c r="A150" s="134">
        <v>16.2</v>
      </c>
      <c r="B150" s="136" t="s">
        <v>466</v>
      </c>
      <c r="C150" s="138"/>
      <c r="D150" s="133"/>
    </row>
    <row r="151" spans="1:4" x14ac:dyDescent="0.35">
      <c r="A151" s="134">
        <v>16.2</v>
      </c>
      <c r="B151" s="136" t="s">
        <v>467</v>
      </c>
      <c r="C151" s="138"/>
      <c r="D151" s="133"/>
    </row>
    <row r="152" spans="1:4" x14ac:dyDescent="0.35">
      <c r="A152" s="134">
        <v>16.2</v>
      </c>
      <c r="B152" s="136" t="s">
        <v>468</v>
      </c>
      <c r="C152" s="138"/>
      <c r="D152" s="133"/>
    </row>
    <row r="153" spans="1:4" x14ac:dyDescent="0.35">
      <c r="A153" s="134">
        <v>16.3</v>
      </c>
      <c r="B153" s="136" t="s">
        <v>469</v>
      </c>
      <c r="C153" s="138"/>
      <c r="D153" s="133"/>
    </row>
    <row r="154" spans="1:4" x14ac:dyDescent="0.35">
      <c r="A154" s="134">
        <v>16.3</v>
      </c>
      <c r="B154" s="136" t="s">
        <v>470</v>
      </c>
      <c r="C154" s="138"/>
      <c r="D154" s="133"/>
    </row>
    <row r="155" spans="1:4" x14ac:dyDescent="0.35">
      <c r="A155" s="134">
        <v>16.3</v>
      </c>
      <c r="B155" s="136" t="s">
        <v>545</v>
      </c>
      <c r="C155" s="138"/>
      <c r="D155" s="133"/>
    </row>
    <row r="156" spans="1:4" x14ac:dyDescent="0.35">
      <c r="A156" s="134">
        <v>16.3</v>
      </c>
      <c r="B156" s="136" t="s">
        <v>546</v>
      </c>
      <c r="C156" s="138"/>
      <c r="D156" s="133"/>
    </row>
    <row r="157" spans="1:4" x14ac:dyDescent="0.35">
      <c r="A157" s="134">
        <v>17.100000000000001</v>
      </c>
      <c r="B157" s="136" t="s">
        <v>471</v>
      </c>
      <c r="C157" s="138"/>
      <c r="D157" s="133"/>
    </row>
    <row r="158" spans="1:4" x14ac:dyDescent="0.35">
      <c r="A158" s="134">
        <v>17.2</v>
      </c>
      <c r="B158" s="136" t="s">
        <v>472</v>
      </c>
      <c r="C158" s="138"/>
      <c r="D158" s="133"/>
    </row>
    <row r="159" spans="1:4" x14ac:dyDescent="0.35">
      <c r="A159" s="134">
        <v>17.3</v>
      </c>
      <c r="B159" s="136" t="s">
        <v>547</v>
      </c>
      <c r="C159" s="138"/>
      <c r="D159" s="133"/>
    </row>
    <row r="160" spans="1:4" x14ac:dyDescent="0.35">
      <c r="A160" s="134">
        <v>17.399999999999999</v>
      </c>
      <c r="B160" s="136" t="s">
        <v>473</v>
      </c>
      <c r="C160" s="138"/>
      <c r="D160" s="133"/>
    </row>
    <row r="161" spans="1:4" x14ac:dyDescent="0.35">
      <c r="A161" s="134">
        <v>18.100000000000001</v>
      </c>
      <c r="B161" s="136" t="s">
        <v>474</v>
      </c>
      <c r="C161" s="138"/>
      <c r="D161" s="133"/>
    </row>
    <row r="162" spans="1:4" x14ac:dyDescent="0.35">
      <c r="A162" s="134">
        <v>18.100000000000001</v>
      </c>
      <c r="B162" s="136" t="s">
        <v>475</v>
      </c>
      <c r="C162" s="138"/>
      <c r="D162" s="133"/>
    </row>
    <row r="163" spans="1:4" x14ac:dyDescent="0.35">
      <c r="A163" s="134">
        <v>18.100000000000001</v>
      </c>
      <c r="B163" s="136" t="s">
        <v>476</v>
      </c>
      <c r="C163" s="138"/>
      <c r="D163" s="133"/>
    </row>
    <row r="164" spans="1:4" x14ac:dyDescent="0.35">
      <c r="A164" s="134">
        <v>18.100000000000001</v>
      </c>
      <c r="B164" s="136" t="s">
        <v>477</v>
      </c>
      <c r="C164" s="138"/>
      <c r="D164" s="133"/>
    </row>
    <row r="165" spans="1:4" x14ac:dyDescent="0.35">
      <c r="A165" s="134">
        <v>18.100000000000001</v>
      </c>
      <c r="B165" s="136" t="s">
        <v>478</v>
      </c>
      <c r="C165" s="138"/>
      <c r="D165" s="133"/>
    </row>
    <row r="166" spans="1:4" x14ac:dyDescent="0.35">
      <c r="A166" s="134">
        <v>18.100000000000001</v>
      </c>
      <c r="B166" s="136" t="s">
        <v>479</v>
      </c>
      <c r="C166" s="138"/>
      <c r="D166" s="133"/>
    </row>
    <row r="167" spans="1:4" x14ac:dyDescent="0.35">
      <c r="A167" s="134">
        <v>18.100000000000001</v>
      </c>
      <c r="B167" s="136" t="s">
        <v>480</v>
      </c>
      <c r="C167" s="138"/>
      <c r="D167" s="133"/>
    </row>
    <row r="168" spans="1:4" x14ac:dyDescent="0.35">
      <c r="A168" s="134">
        <v>18.100000000000001</v>
      </c>
      <c r="B168" s="136" t="s">
        <v>481</v>
      </c>
      <c r="C168" s="138"/>
      <c r="D168" s="133"/>
    </row>
    <row r="169" spans="1:4" x14ac:dyDescent="0.35">
      <c r="A169" s="134">
        <v>18.100000000000001</v>
      </c>
      <c r="B169" s="136" t="s">
        <v>482</v>
      </c>
      <c r="C169" s="138"/>
      <c r="D169" s="133"/>
    </row>
    <row r="170" spans="1:4" x14ac:dyDescent="0.35">
      <c r="A170" s="134">
        <v>18.2</v>
      </c>
      <c r="B170" s="136" t="s">
        <v>548</v>
      </c>
      <c r="C170" s="138"/>
      <c r="D170" s="133"/>
    </row>
    <row r="171" spans="1:4" x14ac:dyDescent="0.35">
      <c r="A171" s="134">
        <v>18.2</v>
      </c>
      <c r="B171" s="136" t="s">
        <v>549</v>
      </c>
      <c r="C171" s="138"/>
      <c r="D171" s="133"/>
    </row>
    <row r="172" spans="1:4" x14ac:dyDescent="0.35">
      <c r="A172" s="134">
        <v>18.2</v>
      </c>
      <c r="B172" s="136" t="s">
        <v>550</v>
      </c>
      <c r="C172" s="138"/>
      <c r="D172" s="133"/>
    </row>
    <row r="173" spans="1:4" ht="29" x14ac:dyDescent="0.35">
      <c r="A173" s="134">
        <v>18.3</v>
      </c>
      <c r="B173" s="136" t="s">
        <v>551</v>
      </c>
      <c r="C173" s="138" t="s">
        <v>1029</v>
      </c>
      <c r="D173" s="133" t="s">
        <v>287</v>
      </c>
    </row>
    <row r="174" spans="1:4" x14ac:dyDescent="0.35">
      <c r="A174" s="134">
        <v>18.3</v>
      </c>
      <c r="B174" s="136" t="s">
        <v>552</v>
      </c>
      <c r="C174" s="138"/>
      <c r="D174" s="133"/>
    </row>
    <row r="175" spans="1:4" x14ac:dyDescent="0.35">
      <c r="A175" s="134">
        <v>18.3</v>
      </c>
      <c r="B175" s="136" t="s">
        <v>553</v>
      </c>
      <c r="C175" s="138"/>
      <c r="D175" s="133"/>
    </row>
    <row r="176" spans="1:4" x14ac:dyDescent="0.35">
      <c r="A176" s="134">
        <v>18.399999999999999</v>
      </c>
      <c r="B176" s="136" t="s">
        <v>483</v>
      </c>
      <c r="C176" s="138"/>
      <c r="D176" s="133" t="s">
        <v>287</v>
      </c>
    </row>
    <row r="177" spans="1:4" x14ac:dyDescent="0.35">
      <c r="A177" s="134">
        <v>18.399999999999999</v>
      </c>
      <c r="B177" s="136" t="s">
        <v>484</v>
      </c>
      <c r="C177" s="138"/>
      <c r="D177" s="133"/>
    </row>
    <row r="178" spans="1:4" x14ac:dyDescent="0.35">
      <c r="A178" s="134">
        <v>18.399999999999999</v>
      </c>
      <c r="B178" s="136" t="s">
        <v>485</v>
      </c>
      <c r="C178" s="138"/>
      <c r="D178" s="133"/>
    </row>
    <row r="179" spans="1:4" x14ac:dyDescent="0.35">
      <c r="A179" s="134">
        <v>19.100000000000001</v>
      </c>
      <c r="B179" s="136" t="s">
        <v>486</v>
      </c>
      <c r="C179" s="138"/>
      <c r="D179" s="133"/>
    </row>
    <row r="180" spans="1:4" x14ac:dyDescent="0.35">
      <c r="A180" s="134">
        <v>19.100000000000001</v>
      </c>
      <c r="B180" s="136" t="s">
        <v>487</v>
      </c>
      <c r="C180" s="138"/>
      <c r="D180" s="133"/>
    </row>
    <row r="181" spans="1:4" x14ac:dyDescent="0.35">
      <c r="A181" s="134">
        <v>19.100000000000001</v>
      </c>
      <c r="B181" s="136" t="s">
        <v>488</v>
      </c>
      <c r="C181" s="138"/>
      <c r="D181" s="133"/>
    </row>
    <row r="182" spans="1:4" x14ac:dyDescent="0.35">
      <c r="A182" s="134">
        <v>19.100000000000001</v>
      </c>
      <c r="B182" s="136" t="s">
        <v>489</v>
      </c>
      <c r="C182" s="138"/>
      <c r="D182" s="133"/>
    </row>
    <row r="183" spans="1:4" x14ac:dyDescent="0.35">
      <c r="A183" s="134">
        <v>19.100000000000001</v>
      </c>
      <c r="B183" s="136" t="s">
        <v>490</v>
      </c>
      <c r="C183" s="138"/>
      <c r="D183" s="133"/>
    </row>
    <row r="184" spans="1:4" x14ac:dyDescent="0.35">
      <c r="A184" s="134">
        <v>19.100000000000001</v>
      </c>
      <c r="B184" s="136" t="s">
        <v>491</v>
      </c>
      <c r="C184" s="138"/>
      <c r="D184" s="133"/>
    </row>
    <row r="185" spans="1:4" x14ac:dyDescent="0.35">
      <c r="A185" s="134">
        <v>20.100000000000001</v>
      </c>
      <c r="B185" s="136" t="s">
        <v>554</v>
      </c>
      <c r="C185" s="138"/>
      <c r="D185" s="133"/>
    </row>
    <row r="186" spans="1:4" x14ac:dyDescent="0.35">
      <c r="A186" s="134">
        <v>20.2</v>
      </c>
      <c r="B186" s="136" t="s">
        <v>555</v>
      </c>
      <c r="C186" s="138"/>
      <c r="D186" s="133"/>
    </row>
    <row r="187" spans="1:4" x14ac:dyDescent="0.35">
      <c r="A187" s="134">
        <v>20.3</v>
      </c>
      <c r="B187" s="136" t="s">
        <v>567</v>
      </c>
      <c r="C187" s="138"/>
      <c r="D187" s="133"/>
    </row>
    <row r="188" spans="1:4" x14ac:dyDescent="0.35">
      <c r="A188" s="134">
        <v>20.399999999999999</v>
      </c>
      <c r="B188" s="136" t="s">
        <v>556</v>
      </c>
      <c r="C188" s="138"/>
      <c r="D188" s="133"/>
    </row>
    <row r="189" spans="1:4" x14ac:dyDescent="0.35">
      <c r="A189" s="134">
        <v>20.399999999999999</v>
      </c>
      <c r="B189" s="136" t="s">
        <v>557</v>
      </c>
      <c r="C189" s="138"/>
      <c r="D189" s="133"/>
    </row>
    <row r="190" spans="1:4" x14ac:dyDescent="0.35">
      <c r="A190" s="134">
        <v>20.399999999999999</v>
      </c>
      <c r="B190" s="136" t="s">
        <v>558</v>
      </c>
      <c r="C190" s="138"/>
      <c r="D190" s="133"/>
    </row>
    <row r="191" spans="1:4" x14ac:dyDescent="0.35">
      <c r="A191" s="134">
        <v>20.399999999999999</v>
      </c>
      <c r="B191" s="136" t="s">
        <v>559</v>
      </c>
      <c r="C191" s="138"/>
      <c r="D191" s="133"/>
    </row>
    <row r="192" spans="1:4" x14ac:dyDescent="0.35">
      <c r="A192" s="134">
        <v>20.399999999999999</v>
      </c>
      <c r="B192" s="136" t="s">
        <v>560</v>
      </c>
      <c r="C192" s="138"/>
      <c r="D192" s="133"/>
    </row>
    <row r="193" spans="1:4" x14ac:dyDescent="0.35">
      <c r="A193" s="134">
        <v>20.5</v>
      </c>
      <c r="B193" s="136" t="s">
        <v>561</v>
      </c>
      <c r="C193" s="138"/>
      <c r="D193" s="133"/>
    </row>
    <row r="194" spans="1:4" x14ac:dyDescent="0.35">
      <c r="A194" s="134">
        <v>20.5</v>
      </c>
      <c r="B194" s="136" t="s">
        <v>562</v>
      </c>
      <c r="C194" s="138"/>
      <c r="D194" s="133"/>
    </row>
    <row r="195" spans="1:4" x14ac:dyDescent="0.35">
      <c r="A195" s="134">
        <v>20.6</v>
      </c>
      <c r="B195" s="136" t="s">
        <v>563</v>
      </c>
      <c r="C195" s="138"/>
      <c r="D195" s="133"/>
    </row>
    <row r="196" spans="1:4" x14ac:dyDescent="0.35">
      <c r="A196" s="134">
        <v>20.6</v>
      </c>
      <c r="B196" s="136" t="s">
        <v>564</v>
      </c>
      <c r="C196" s="138"/>
      <c r="D196" s="133"/>
    </row>
    <row r="197" spans="1:4" x14ac:dyDescent="0.35">
      <c r="A197" s="134">
        <v>20.7</v>
      </c>
      <c r="B197" s="136" t="s">
        <v>565</v>
      </c>
      <c r="C197" s="138"/>
      <c r="D197" s="133"/>
    </row>
    <row r="198" spans="1:4" x14ac:dyDescent="0.35">
      <c r="A198" s="134">
        <v>20.7</v>
      </c>
      <c r="B198" s="136" t="s">
        <v>566</v>
      </c>
      <c r="C198" s="138"/>
      <c r="D198" s="133"/>
    </row>
    <row r="199" spans="1:4" x14ac:dyDescent="0.35">
      <c r="A199" s="134">
        <v>23.1</v>
      </c>
      <c r="B199" s="136" t="s">
        <v>568</v>
      </c>
      <c r="C199" s="138"/>
      <c r="D199" s="133"/>
    </row>
    <row r="200" spans="1:4" x14ac:dyDescent="0.35">
      <c r="A200" s="134">
        <v>23.1</v>
      </c>
      <c r="B200" s="136" t="s">
        <v>569</v>
      </c>
      <c r="C200" s="138"/>
      <c r="D200" s="133"/>
    </row>
    <row r="201" spans="1:4" x14ac:dyDescent="0.35">
      <c r="A201" s="134">
        <v>23.2</v>
      </c>
      <c r="B201" s="136" t="s">
        <v>570</v>
      </c>
      <c r="C201" s="138"/>
      <c r="D201" s="133"/>
    </row>
    <row r="202" spans="1:4" x14ac:dyDescent="0.35">
      <c r="A202" s="134">
        <v>23.2</v>
      </c>
      <c r="B202" s="136" t="s">
        <v>571</v>
      </c>
      <c r="C202" s="138"/>
      <c r="D202" s="133"/>
    </row>
    <row r="203" spans="1:4" x14ac:dyDescent="0.35">
      <c r="A203" s="134">
        <v>23.2</v>
      </c>
      <c r="B203" s="136" t="s">
        <v>572</v>
      </c>
      <c r="C203" s="138"/>
      <c r="D203" s="133"/>
    </row>
    <row r="204" spans="1:4" x14ac:dyDescent="0.35">
      <c r="A204" s="134">
        <v>23.2</v>
      </c>
      <c r="B204" s="136" t="s">
        <v>573</v>
      </c>
      <c r="C204" s="138"/>
      <c r="D204" s="133"/>
    </row>
    <row r="205" spans="1:4" x14ac:dyDescent="0.35">
      <c r="A205" s="134">
        <v>23.3</v>
      </c>
      <c r="B205" s="136" t="s">
        <v>574</v>
      </c>
      <c r="C205" s="138"/>
      <c r="D205" s="133"/>
    </row>
    <row r="206" spans="1:4" x14ac:dyDescent="0.35">
      <c r="A206" s="134">
        <v>23.3</v>
      </c>
      <c r="B206" s="136" t="s">
        <v>575</v>
      </c>
      <c r="C206" s="138"/>
      <c r="D206" s="133"/>
    </row>
  </sheetData>
  <autoFilter ref="A1:D1" xr:uid="{1CCF6A73-1AB9-4037-834F-ABC4208C60D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66"/>
  <sheetViews>
    <sheetView zoomScaleNormal="100" workbookViewId="0">
      <pane xSplit="3" ySplit="1" topLeftCell="D29" activePane="bottomRight" state="frozen"/>
      <selection pane="topRight" activeCell="D1" sqref="D1"/>
      <selection pane="bottomLeft" activeCell="A2" sqref="A2"/>
      <selection pane="bottomRight" activeCell="F52" sqref="F52"/>
    </sheetView>
  </sheetViews>
  <sheetFormatPr defaultColWidth="9.08984375" defaultRowHeight="14.5" x14ac:dyDescent="0.3"/>
  <cols>
    <col min="1" max="1" width="14" style="117" bestFit="1" customWidth="1"/>
    <col min="2" max="2" width="15" style="117" bestFit="1" customWidth="1"/>
    <col min="3" max="3" width="12.453125" style="46" bestFit="1" customWidth="1"/>
    <col min="4" max="4" width="20.54296875" style="111" customWidth="1"/>
    <col min="5" max="5" width="20.90625" style="110" customWidth="1"/>
    <col min="6" max="6" width="60.36328125" style="111" bestFit="1" customWidth="1"/>
    <col min="7" max="16384" width="9.08984375" style="110"/>
  </cols>
  <sheetData>
    <row r="1" spans="1:6" x14ac:dyDescent="0.3">
      <c r="A1" s="31" t="s">
        <v>0</v>
      </c>
      <c r="B1" s="31" t="s">
        <v>695</v>
      </c>
      <c r="C1" s="32" t="s">
        <v>323</v>
      </c>
      <c r="D1" s="33" t="s">
        <v>699</v>
      </c>
      <c r="E1" s="33" t="s">
        <v>700</v>
      </c>
      <c r="F1" s="33" t="s">
        <v>696</v>
      </c>
    </row>
    <row r="2" spans="1:6" x14ac:dyDescent="0.3">
      <c r="A2" s="118">
        <v>44651</v>
      </c>
      <c r="B2" s="118">
        <v>44742</v>
      </c>
      <c r="C2" s="439" t="s">
        <v>507</v>
      </c>
      <c r="D2" s="440">
        <v>27510233.139999986</v>
      </c>
      <c r="E2" s="440">
        <v>98278809.609999999</v>
      </c>
      <c r="F2" s="119" t="s">
        <v>1022</v>
      </c>
    </row>
    <row r="3" spans="1:6" x14ac:dyDescent="0.3">
      <c r="A3" s="118">
        <v>44651</v>
      </c>
      <c r="B3" s="118">
        <v>44742</v>
      </c>
      <c r="C3" s="439" t="s">
        <v>507</v>
      </c>
      <c r="D3" s="441">
        <v>7601635.1299999999</v>
      </c>
      <c r="E3" s="441">
        <v>24027779.699999999</v>
      </c>
      <c r="F3" s="119" t="s">
        <v>1022</v>
      </c>
    </row>
    <row r="4" spans="1:6" x14ac:dyDescent="0.3">
      <c r="A4" s="118">
        <v>44651</v>
      </c>
      <c r="B4" s="118">
        <v>44742</v>
      </c>
      <c r="C4" s="439" t="s">
        <v>384</v>
      </c>
      <c r="D4" s="442">
        <v>0</v>
      </c>
      <c r="E4" s="442">
        <v>2</v>
      </c>
      <c r="F4" s="119" t="s">
        <v>1022</v>
      </c>
    </row>
    <row r="5" spans="1:6" x14ac:dyDescent="0.3">
      <c r="A5" s="118">
        <v>44651</v>
      </c>
      <c r="B5" s="118">
        <v>44742</v>
      </c>
      <c r="C5" s="439" t="s">
        <v>511</v>
      </c>
      <c r="D5" s="440">
        <v>0</v>
      </c>
      <c r="E5" s="440">
        <v>4278800.2</v>
      </c>
      <c r="F5" s="119" t="s">
        <v>1022</v>
      </c>
    </row>
    <row r="6" spans="1:6" x14ac:dyDescent="0.3">
      <c r="A6" s="118">
        <v>44651</v>
      </c>
      <c r="B6" s="118">
        <v>44742</v>
      </c>
      <c r="C6" s="439" t="s">
        <v>511</v>
      </c>
      <c r="D6" s="441">
        <v>0</v>
      </c>
      <c r="E6" s="441">
        <v>58453809.610000014</v>
      </c>
      <c r="F6" s="119" t="s">
        <v>1022</v>
      </c>
    </row>
    <row r="7" spans="1:6" x14ac:dyDescent="0.3">
      <c r="A7" s="118">
        <v>44651</v>
      </c>
      <c r="B7" s="118">
        <v>44742</v>
      </c>
      <c r="C7" s="439" t="s">
        <v>508</v>
      </c>
      <c r="D7" s="440">
        <v>47824925</v>
      </c>
      <c r="E7" s="440">
        <v>41728607.659999996</v>
      </c>
      <c r="F7" s="119" t="s">
        <v>1022</v>
      </c>
    </row>
    <row r="8" spans="1:6" x14ac:dyDescent="0.3">
      <c r="A8" s="118">
        <v>44651</v>
      </c>
      <c r="B8" s="118">
        <v>44742</v>
      </c>
      <c r="C8" s="439" t="s">
        <v>508</v>
      </c>
      <c r="D8" s="441">
        <v>210800.58</v>
      </c>
      <c r="E8" s="441">
        <v>19399567.329999998</v>
      </c>
      <c r="F8" s="119" t="s">
        <v>1022</v>
      </c>
    </row>
    <row r="9" spans="1:6" x14ac:dyDescent="0.3">
      <c r="A9" s="118">
        <v>44651</v>
      </c>
      <c r="B9" s="118">
        <v>44742</v>
      </c>
      <c r="C9" s="439" t="s">
        <v>509</v>
      </c>
      <c r="D9" s="441">
        <v>62992954.310000002</v>
      </c>
      <c r="E9" s="441">
        <v>98278809.609999999</v>
      </c>
      <c r="F9" s="119" t="s">
        <v>1022</v>
      </c>
    </row>
    <row r="10" spans="1:6" x14ac:dyDescent="0.3">
      <c r="A10" s="118">
        <v>44651</v>
      </c>
      <c r="B10" s="118">
        <v>44742</v>
      </c>
      <c r="C10" s="439" t="s">
        <v>509</v>
      </c>
      <c r="D10" s="441">
        <v>24678051.214499988</v>
      </c>
      <c r="E10" s="441">
        <v>30260843.93</v>
      </c>
      <c r="F10" s="119" t="s">
        <v>1022</v>
      </c>
    </row>
    <row r="11" spans="1:6" x14ac:dyDescent="0.3">
      <c r="A11" s="118">
        <v>44651</v>
      </c>
      <c r="B11" s="118">
        <v>44742</v>
      </c>
      <c r="C11" s="439" t="s">
        <v>512</v>
      </c>
      <c r="D11" s="441">
        <v>17639029.040000021</v>
      </c>
      <c r="E11" s="441">
        <v>58453809.609999999</v>
      </c>
      <c r="F11" s="119" t="s">
        <v>1022</v>
      </c>
    </row>
    <row r="12" spans="1:6" x14ac:dyDescent="0.3">
      <c r="A12" s="118">
        <v>44651</v>
      </c>
      <c r="B12" s="118">
        <v>44742</v>
      </c>
      <c r="C12" s="439" t="s">
        <v>510</v>
      </c>
      <c r="D12" s="441">
        <v>60636700</v>
      </c>
      <c r="E12" s="441">
        <v>42118982.659999996</v>
      </c>
      <c r="F12" s="119" t="s">
        <v>1022</v>
      </c>
    </row>
    <row r="13" spans="1:6" x14ac:dyDescent="0.3">
      <c r="A13" s="118">
        <v>44651</v>
      </c>
      <c r="B13" s="118">
        <v>44742</v>
      </c>
      <c r="C13" s="439" t="s">
        <v>510</v>
      </c>
      <c r="D13" s="441">
        <v>1770688.32</v>
      </c>
      <c r="E13" s="441">
        <v>24552992.329999998</v>
      </c>
      <c r="F13" s="119" t="s">
        <v>1022</v>
      </c>
    </row>
    <row r="14" spans="1:6" x14ac:dyDescent="0.3">
      <c r="A14" s="118">
        <v>43646</v>
      </c>
      <c r="B14" s="118">
        <v>44742</v>
      </c>
      <c r="C14" s="439" t="s">
        <v>410</v>
      </c>
      <c r="D14" s="443" t="s">
        <v>880</v>
      </c>
      <c r="E14" s="443" t="s">
        <v>1021</v>
      </c>
      <c r="F14" s="119" t="s">
        <v>1022</v>
      </c>
    </row>
    <row r="15" spans="1:6" x14ac:dyDescent="0.3">
      <c r="A15" s="118">
        <v>43738</v>
      </c>
      <c r="B15" s="118">
        <v>44742</v>
      </c>
      <c r="C15" s="439" t="s">
        <v>410</v>
      </c>
      <c r="D15" s="443" t="s">
        <v>880</v>
      </c>
      <c r="E15" s="443" t="s">
        <v>1021</v>
      </c>
      <c r="F15" s="119" t="s">
        <v>1022</v>
      </c>
    </row>
    <row r="16" spans="1:6" x14ac:dyDescent="0.3">
      <c r="A16" s="118">
        <v>43830</v>
      </c>
      <c r="B16" s="118">
        <v>44742</v>
      </c>
      <c r="C16" s="439" t="s">
        <v>410</v>
      </c>
      <c r="D16" s="443" t="s">
        <v>880</v>
      </c>
      <c r="E16" s="443" t="s">
        <v>1021</v>
      </c>
      <c r="F16" s="119" t="s">
        <v>1022</v>
      </c>
    </row>
    <row r="17" spans="1:6" x14ac:dyDescent="0.3">
      <c r="A17" s="118">
        <v>43921</v>
      </c>
      <c r="B17" s="118">
        <v>44742</v>
      </c>
      <c r="C17" s="439" t="s">
        <v>410</v>
      </c>
      <c r="D17" s="443" t="s">
        <v>880</v>
      </c>
      <c r="E17" s="443" t="s">
        <v>1021</v>
      </c>
      <c r="F17" s="119" t="s">
        <v>1022</v>
      </c>
    </row>
    <row r="18" spans="1:6" x14ac:dyDescent="0.3">
      <c r="A18" s="118">
        <v>44012</v>
      </c>
      <c r="B18" s="118">
        <v>44742</v>
      </c>
      <c r="C18" s="439" t="s">
        <v>410</v>
      </c>
      <c r="D18" s="443" t="s">
        <v>880</v>
      </c>
      <c r="E18" s="443" t="s">
        <v>1021</v>
      </c>
      <c r="F18" s="119" t="s">
        <v>1022</v>
      </c>
    </row>
    <row r="19" spans="1:6" x14ac:dyDescent="0.3">
      <c r="A19" s="118">
        <v>44104</v>
      </c>
      <c r="B19" s="118">
        <v>44742</v>
      </c>
      <c r="C19" s="439" t="s">
        <v>410</v>
      </c>
      <c r="D19" s="443" t="s">
        <v>880</v>
      </c>
      <c r="E19" s="443" t="s">
        <v>1021</v>
      </c>
      <c r="F19" s="119" t="s">
        <v>1022</v>
      </c>
    </row>
    <row r="20" spans="1:6" x14ac:dyDescent="0.3">
      <c r="A20" s="118">
        <v>44196</v>
      </c>
      <c r="B20" s="118">
        <v>44742</v>
      </c>
      <c r="C20" s="439" t="s">
        <v>410</v>
      </c>
      <c r="D20" s="443" t="s">
        <v>880</v>
      </c>
      <c r="E20" s="443" t="s">
        <v>1021</v>
      </c>
      <c r="F20" s="119" t="s">
        <v>1022</v>
      </c>
    </row>
    <row r="21" spans="1:6" x14ac:dyDescent="0.3">
      <c r="A21" s="118">
        <v>44286</v>
      </c>
      <c r="B21" s="118">
        <v>44742</v>
      </c>
      <c r="C21" s="439" t="s">
        <v>410</v>
      </c>
      <c r="D21" s="443" t="s">
        <v>880</v>
      </c>
      <c r="E21" s="443" t="s">
        <v>1021</v>
      </c>
      <c r="F21" s="119" t="s">
        <v>1022</v>
      </c>
    </row>
    <row r="22" spans="1:6" x14ac:dyDescent="0.3">
      <c r="A22" s="118">
        <v>44377</v>
      </c>
      <c r="B22" s="118">
        <v>44742</v>
      </c>
      <c r="C22" s="439" t="s">
        <v>410</v>
      </c>
      <c r="D22" s="443" t="s">
        <v>880</v>
      </c>
      <c r="E22" s="443" t="s">
        <v>1021</v>
      </c>
      <c r="F22" s="119" t="s">
        <v>1022</v>
      </c>
    </row>
    <row r="23" spans="1:6" x14ac:dyDescent="0.3">
      <c r="A23" s="118">
        <v>44469</v>
      </c>
      <c r="B23" s="118">
        <v>44742</v>
      </c>
      <c r="C23" s="439" t="s">
        <v>410</v>
      </c>
      <c r="D23" s="443" t="s">
        <v>880</v>
      </c>
      <c r="E23" s="443" t="s">
        <v>1021</v>
      </c>
      <c r="F23" s="119" t="s">
        <v>1022</v>
      </c>
    </row>
    <row r="24" spans="1:6" x14ac:dyDescent="0.3">
      <c r="A24" s="118">
        <v>44561</v>
      </c>
      <c r="B24" s="118">
        <v>44742</v>
      </c>
      <c r="C24" s="439" t="s">
        <v>410</v>
      </c>
      <c r="D24" s="443" t="s">
        <v>880</v>
      </c>
      <c r="E24" s="443" t="s">
        <v>1021</v>
      </c>
      <c r="F24" s="119" t="s">
        <v>1022</v>
      </c>
    </row>
    <row r="25" spans="1:6" x14ac:dyDescent="0.3">
      <c r="A25" s="118">
        <v>44651</v>
      </c>
      <c r="B25" s="118">
        <v>44742</v>
      </c>
      <c r="C25" s="439" t="s">
        <v>410</v>
      </c>
      <c r="D25" s="443" t="s">
        <v>880</v>
      </c>
      <c r="E25" s="443" t="s">
        <v>1021</v>
      </c>
      <c r="F25" s="119" t="s">
        <v>1022</v>
      </c>
    </row>
    <row r="26" spans="1:6" x14ac:dyDescent="0.3">
      <c r="A26" s="118">
        <v>44561</v>
      </c>
      <c r="B26" s="118">
        <v>44834</v>
      </c>
      <c r="C26" s="470" t="s">
        <v>393</v>
      </c>
      <c r="D26" s="120" t="s">
        <v>877</v>
      </c>
      <c r="E26" s="120" t="s">
        <v>1073</v>
      </c>
      <c r="F26" s="120" t="s">
        <v>1022</v>
      </c>
    </row>
    <row r="27" spans="1:6" x14ac:dyDescent="0.3">
      <c r="A27" s="118">
        <v>44651</v>
      </c>
      <c r="B27" s="118">
        <v>44834</v>
      </c>
      <c r="C27" s="470" t="s">
        <v>393</v>
      </c>
      <c r="D27" s="120" t="s">
        <v>877</v>
      </c>
      <c r="E27" s="120" t="s">
        <v>1073</v>
      </c>
      <c r="F27" s="120" t="s">
        <v>1022</v>
      </c>
    </row>
    <row r="28" spans="1:6" x14ac:dyDescent="0.3">
      <c r="A28" s="118">
        <v>44742</v>
      </c>
      <c r="B28" s="118">
        <v>44834</v>
      </c>
      <c r="C28" s="470" t="s">
        <v>393</v>
      </c>
      <c r="D28" s="120" t="s">
        <v>877</v>
      </c>
      <c r="E28" s="120" t="s">
        <v>1073</v>
      </c>
      <c r="F28" s="120" t="s">
        <v>1022</v>
      </c>
    </row>
    <row r="29" spans="1:6" x14ac:dyDescent="0.3">
      <c r="A29" s="118">
        <v>44561</v>
      </c>
      <c r="B29" s="118">
        <v>44926</v>
      </c>
      <c r="C29" s="470" t="s">
        <v>386</v>
      </c>
      <c r="D29" s="120" t="s">
        <v>893</v>
      </c>
      <c r="E29" s="120" t="s">
        <v>896</v>
      </c>
      <c r="F29" s="120" t="s">
        <v>1022</v>
      </c>
    </row>
    <row r="30" spans="1:6" x14ac:dyDescent="0.3">
      <c r="A30" s="118">
        <v>44651</v>
      </c>
      <c r="B30" s="118">
        <v>44926</v>
      </c>
      <c r="C30" s="470" t="s">
        <v>386</v>
      </c>
      <c r="D30" s="120" t="s">
        <v>1016</v>
      </c>
      <c r="E30" s="120" t="s">
        <v>1075</v>
      </c>
      <c r="F30" s="120" t="s">
        <v>1022</v>
      </c>
    </row>
    <row r="31" spans="1:6" x14ac:dyDescent="0.3">
      <c r="A31" s="118">
        <v>44742</v>
      </c>
      <c r="B31" s="118">
        <v>44926</v>
      </c>
      <c r="C31" s="470" t="s">
        <v>386</v>
      </c>
      <c r="D31" s="120" t="s">
        <v>1016</v>
      </c>
      <c r="E31" s="120" t="s">
        <v>1075</v>
      </c>
      <c r="F31" s="120" t="s">
        <v>1022</v>
      </c>
    </row>
    <row r="32" spans="1:6" x14ac:dyDescent="0.3">
      <c r="A32" s="118">
        <v>44834</v>
      </c>
      <c r="B32" s="118">
        <v>44926</v>
      </c>
      <c r="C32" s="470" t="s">
        <v>386</v>
      </c>
      <c r="D32" s="443" t="s">
        <v>1016</v>
      </c>
      <c r="E32" s="443" t="s">
        <v>1075</v>
      </c>
      <c r="F32" s="119" t="s">
        <v>1022</v>
      </c>
    </row>
    <row r="33" spans="1:6" x14ac:dyDescent="0.3">
      <c r="A33" s="118">
        <v>44834</v>
      </c>
      <c r="B33" s="118">
        <v>44926</v>
      </c>
      <c r="C33" s="439" t="s">
        <v>391</v>
      </c>
      <c r="D33" s="443" t="s">
        <v>1076</v>
      </c>
      <c r="E33" s="443" t="s">
        <v>1074</v>
      </c>
      <c r="F33" s="119" t="s">
        <v>1077</v>
      </c>
    </row>
    <row r="34" spans="1:6" x14ac:dyDescent="0.3">
      <c r="A34" s="118">
        <v>44561</v>
      </c>
      <c r="B34" s="118">
        <v>44926</v>
      </c>
      <c r="C34" s="470" t="s">
        <v>393</v>
      </c>
      <c r="D34" s="120" t="s">
        <v>877</v>
      </c>
      <c r="E34" s="120" t="s">
        <v>1073</v>
      </c>
      <c r="F34" s="120" t="s">
        <v>1022</v>
      </c>
    </row>
    <row r="35" spans="1:6" x14ac:dyDescent="0.3">
      <c r="A35" s="118">
        <v>44651</v>
      </c>
      <c r="B35" s="118">
        <v>44926</v>
      </c>
      <c r="C35" s="470" t="s">
        <v>393</v>
      </c>
      <c r="D35" s="120" t="s">
        <v>877</v>
      </c>
      <c r="E35" s="120" t="s">
        <v>1073</v>
      </c>
      <c r="F35" s="120" t="s">
        <v>1022</v>
      </c>
    </row>
    <row r="36" spans="1:6" x14ac:dyDescent="0.3">
      <c r="A36" s="118">
        <v>44742</v>
      </c>
      <c r="B36" s="118">
        <v>44926</v>
      </c>
      <c r="C36" s="470" t="s">
        <v>393</v>
      </c>
      <c r="D36" s="120" t="s">
        <v>877</v>
      </c>
      <c r="E36" s="120" t="s">
        <v>1073</v>
      </c>
      <c r="F36" s="120" t="s">
        <v>1022</v>
      </c>
    </row>
    <row r="37" spans="1:6" x14ac:dyDescent="0.3">
      <c r="A37" s="118">
        <v>44651</v>
      </c>
      <c r="B37" s="118">
        <v>45107</v>
      </c>
      <c r="C37" s="121" t="s">
        <v>542</v>
      </c>
      <c r="D37" s="119" t="s">
        <v>1019</v>
      </c>
      <c r="E37" s="119" t="s">
        <v>328</v>
      </c>
      <c r="F37" s="120" t="s">
        <v>1022</v>
      </c>
    </row>
    <row r="38" spans="1:6" x14ac:dyDescent="0.3">
      <c r="A38" s="118">
        <v>44651</v>
      </c>
      <c r="B38" s="118">
        <v>45107</v>
      </c>
      <c r="C38" s="121" t="s">
        <v>542</v>
      </c>
      <c r="D38" s="119" t="s">
        <v>1076</v>
      </c>
      <c r="E38" s="119" t="s">
        <v>287</v>
      </c>
      <c r="F38" s="120" t="s">
        <v>1022</v>
      </c>
    </row>
    <row r="39" spans="1:6" x14ac:dyDescent="0.3">
      <c r="A39" s="118">
        <v>44742</v>
      </c>
      <c r="B39" s="118">
        <v>45107</v>
      </c>
      <c r="C39" s="121" t="s">
        <v>542</v>
      </c>
      <c r="D39" s="119" t="s">
        <v>1076</v>
      </c>
      <c r="E39" s="119" t="s">
        <v>287</v>
      </c>
      <c r="F39" s="120" t="s">
        <v>1022</v>
      </c>
    </row>
    <row r="40" spans="1:6" x14ac:dyDescent="0.3">
      <c r="A40" s="118">
        <v>44834</v>
      </c>
      <c r="B40" s="118">
        <v>45107</v>
      </c>
      <c r="C40" s="121" t="s">
        <v>542</v>
      </c>
      <c r="D40" s="119" t="s">
        <v>1076</v>
      </c>
      <c r="E40" s="119" t="s">
        <v>287</v>
      </c>
      <c r="F40" s="120" t="s">
        <v>1022</v>
      </c>
    </row>
    <row r="41" spans="1:6" x14ac:dyDescent="0.3">
      <c r="A41" s="118">
        <v>44926</v>
      </c>
      <c r="B41" s="118">
        <v>45107</v>
      </c>
      <c r="C41" s="121" t="s">
        <v>542</v>
      </c>
      <c r="D41" s="119" t="s">
        <v>1076</v>
      </c>
      <c r="E41" s="119" t="s">
        <v>287</v>
      </c>
      <c r="F41" s="120" t="s">
        <v>1022</v>
      </c>
    </row>
    <row r="42" spans="1:6" x14ac:dyDescent="0.3">
      <c r="A42" s="118">
        <v>45016</v>
      </c>
      <c r="B42" s="118">
        <v>45107</v>
      </c>
      <c r="C42" s="121" t="s">
        <v>542</v>
      </c>
      <c r="D42" s="119" t="s">
        <v>1019</v>
      </c>
      <c r="E42" s="119" t="s">
        <v>328</v>
      </c>
      <c r="F42" s="120" t="s">
        <v>1022</v>
      </c>
    </row>
    <row r="43" spans="1:6" x14ac:dyDescent="0.3">
      <c r="A43" s="118">
        <v>45016</v>
      </c>
      <c r="B43" s="118">
        <v>45107</v>
      </c>
      <c r="C43" s="121" t="s">
        <v>542</v>
      </c>
      <c r="D43" s="119" t="s">
        <v>1076</v>
      </c>
      <c r="E43" s="119" t="s">
        <v>287</v>
      </c>
      <c r="F43" s="120" t="s">
        <v>1022</v>
      </c>
    </row>
    <row r="44" spans="1:6" x14ac:dyDescent="0.3">
      <c r="A44" s="118">
        <v>43646</v>
      </c>
      <c r="B44" s="118">
        <v>45291</v>
      </c>
      <c r="C44" s="121" t="s">
        <v>407</v>
      </c>
      <c r="D44" s="495">
        <v>40935</v>
      </c>
      <c r="E44" s="119" t="s">
        <v>1093</v>
      </c>
      <c r="F44" s="120" t="s">
        <v>1022</v>
      </c>
    </row>
    <row r="45" spans="1:6" x14ac:dyDescent="0.3">
      <c r="A45" s="118">
        <v>43738</v>
      </c>
      <c r="B45" s="118">
        <v>45291</v>
      </c>
      <c r="C45" s="121" t="s">
        <v>407</v>
      </c>
      <c r="D45" s="495">
        <v>40935</v>
      </c>
      <c r="E45" s="119" t="s">
        <v>1093</v>
      </c>
      <c r="F45" s="120" t="s">
        <v>1022</v>
      </c>
    </row>
    <row r="46" spans="1:6" x14ac:dyDescent="0.3">
      <c r="A46" s="118">
        <v>43830</v>
      </c>
      <c r="B46" s="118">
        <v>45291</v>
      </c>
      <c r="C46" s="121" t="s">
        <v>407</v>
      </c>
      <c r="D46" s="495">
        <v>40935</v>
      </c>
      <c r="E46" s="119" t="s">
        <v>1093</v>
      </c>
      <c r="F46" s="120" t="s">
        <v>1022</v>
      </c>
    </row>
    <row r="47" spans="1:6" x14ac:dyDescent="0.3">
      <c r="A47" s="118">
        <v>43921</v>
      </c>
      <c r="B47" s="118">
        <v>45291</v>
      </c>
      <c r="C47" s="121" t="s">
        <v>407</v>
      </c>
      <c r="D47" s="495">
        <v>40935</v>
      </c>
      <c r="E47" s="119" t="s">
        <v>1093</v>
      </c>
      <c r="F47" s="120" t="s">
        <v>1022</v>
      </c>
    </row>
    <row r="48" spans="1:6" x14ac:dyDescent="0.3">
      <c r="A48" s="118">
        <v>44012</v>
      </c>
      <c r="B48" s="118">
        <v>45291</v>
      </c>
      <c r="C48" s="121" t="s">
        <v>407</v>
      </c>
      <c r="D48" s="495">
        <v>40935</v>
      </c>
      <c r="E48" s="119" t="s">
        <v>1093</v>
      </c>
      <c r="F48" s="120" t="s">
        <v>1022</v>
      </c>
    </row>
    <row r="49" spans="1:6" x14ac:dyDescent="0.3">
      <c r="A49" s="118">
        <v>44104</v>
      </c>
      <c r="B49" s="118">
        <v>45291</v>
      </c>
      <c r="C49" s="121" t="s">
        <v>407</v>
      </c>
      <c r="D49" s="495">
        <v>40935</v>
      </c>
      <c r="E49" s="119" t="s">
        <v>1093</v>
      </c>
      <c r="F49" s="120" t="s">
        <v>1022</v>
      </c>
    </row>
    <row r="50" spans="1:6" x14ac:dyDescent="0.3">
      <c r="A50" s="118">
        <v>44196</v>
      </c>
      <c r="B50" s="118">
        <v>45291</v>
      </c>
      <c r="C50" s="121" t="s">
        <v>407</v>
      </c>
      <c r="D50" s="495">
        <v>40935</v>
      </c>
      <c r="E50" s="119" t="s">
        <v>1093</v>
      </c>
      <c r="F50" s="120" t="s">
        <v>1022</v>
      </c>
    </row>
    <row r="51" spans="1:6" x14ac:dyDescent="0.3">
      <c r="A51" s="118">
        <v>44286</v>
      </c>
      <c r="B51" s="118">
        <v>45291</v>
      </c>
      <c r="C51" s="121" t="s">
        <v>407</v>
      </c>
      <c r="D51" s="495">
        <v>40935</v>
      </c>
      <c r="E51" s="119" t="s">
        <v>1093</v>
      </c>
      <c r="F51" s="120" t="s">
        <v>1022</v>
      </c>
    </row>
    <row r="52" spans="1:6" x14ac:dyDescent="0.3">
      <c r="A52" s="118">
        <v>44377</v>
      </c>
      <c r="B52" s="118">
        <v>45291</v>
      </c>
      <c r="C52" s="121" t="s">
        <v>407</v>
      </c>
      <c r="D52" s="495">
        <v>40935</v>
      </c>
      <c r="E52" s="119" t="s">
        <v>1093</v>
      </c>
      <c r="F52" s="120" t="s">
        <v>1022</v>
      </c>
    </row>
    <row r="53" spans="1:6" x14ac:dyDescent="0.3">
      <c r="A53" s="118">
        <v>44469</v>
      </c>
      <c r="B53" s="118">
        <v>45291</v>
      </c>
      <c r="C53" s="121" t="s">
        <v>407</v>
      </c>
      <c r="D53" s="495">
        <v>40935</v>
      </c>
      <c r="E53" s="119" t="s">
        <v>1093</v>
      </c>
      <c r="F53" s="120" t="s">
        <v>1022</v>
      </c>
    </row>
    <row r="54" spans="1:6" x14ac:dyDescent="0.3">
      <c r="A54" s="118">
        <v>44561</v>
      </c>
      <c r="B54" s="118">
        <v>45291</v>
      </c>
      <c r="C54" s="121" t="s">
        <v>407</v>
      </c>
      <c r="D54" s="495">
        <v>40935</v>
      </c>
      <c r="E54" s="119" t="s">
        <v>1093</v>
      </c>
      <c r="F54" s="120" t="s">
        <v>1022</v>
      </c>
    </row>
    <row r="55" spans="1:6" x14ac:dyDescent="0.3">
      <c r="A55" s="118">
        <v>44651</v>
      </c>
      <c r="B55" s="118">
        <v>45291</v>
      </c>
      <c r="C55" s="121" t="s">
        <v>407</v>
      </c>
      <c r="D55" s="495">
        <v>40935</v>
      </c>
      <c r="E55" s="119" t="s">
        <v>1093</v>
      </c>
      <c r="F55" s="120" t="s">
        <v>1022</v>
      </c>
    </row>
    <row r="56" spans="1:6" x14ac:dyDescent="0.3">
      <c r="A56" s="118">
        <v>44742</v>
      </c>
      <c r="B56" s="118">
        <v>45291</v>
      </c>
      <c r="C56" s="121" t="s">
        <v>407</v>
      </c>
      <c r="D56" s="495">
        <v>40935</v>
      </c>
      <c r="E56" s="119" t="s">
        <v>1093</v>
      </c>
      <c r="F56" s="120" t="s">
        <v>1022</v>
      </c>
    </row>
    <row r="57" spans="1:6" x14ac:dyDescent="0.3">
      <c r="A57" s="118">
        <v>44834</v>
      </c>
      <c r="B57" s="118">
        <v>45291</v>
      </c>
      <c r="C57" s="121" t="s">
        <v>407</v>
      </c>
      <c r="D57" s="495">
        <v>40935</v>
      </c>
      <c r="E57" s="119" t="s">
        <v>1093</v>
      </c>
      <c r="F57" s="120" t="s">
        <v>1022</v>
      </c>
    </row>
    <row r="58" spans="1:6" x14ac:dyDescent="0.3">
      <c r="A58" s="118">
        <v>44926</v>
      </c>
      <c r="B58" s="118">
        <v>45291</v>
      </c>
      <c r="C58" s="121" t="s">
        <v>407</v>
      </c>
      <c r="D58" s="495">
        <v>40935</v>
      </c>
      <c r="E58" s="119" t="s">
        <v>1093</v>
      </c>
      <c r="F58" s="120" t="s">
        <v>1022</v>
      </c>
    </row>
    <row r="59" spans="1:6" x14ac:dyDescent="0.3">
      <c r="A59" s="118">
        <v>45016</v>
      </c>
      <c r="B59" s="118">
        <v>45291</v>
      </c>
      <c r="C59" s="121" t="s">
        <v>407</v>
      </c>
      <c r="D59" s="495">
        <v>40935</v>
      </c>
      <c r="E59" s="119" t="s">
        <v>1093</v>
      </c>
      <c r="F59" s="120" t="s">
        <v>1022</v>
      </c>
    </row>
    <row r="60" spans="1:6" x14ac:dyDescent="0.3">
      <c r="A60" s="118">
        <v>45107</v>
      </c>
      <c r="B60" s="118">
        <v>45291</v>
      </c>
      <c r="C60" s="121" t="s">
        <v>407</v>
      </c>
      <c r="D60" s="495">
        <v>40935</v>
      </c>
      <c r="E60" s="119" t="s">
        <v>1093</v>
      </c>
      <c r="F60" s="120" t="s">
        <v>1022</v>
      </c>
    </row>
    <row r="61" spans="1:6" x14ac:dyDescent="0.3">
      <c r="A61" s="118">
        <v>45199</v>
      </c>
      <c r="B61" s="118">
        <v>45291</v>
      </c>
      <c r="C61" s="121" t="s">
        <v>407</v>
      </c>
      <c r="D61" s="495">
        <v>40935</v>
      </c>
      <c r="E61" s="119" t="s">
        <v>1093</v>
      </c>
      <c r="F61" s="120" t="s">
        <v>1022</v>
      </c>
    </row>
    <row r="62" spans="1:6" x14ac:dyDescent="0.3">
      <c r="A62" s="118"/>
      <c r="B62" s="118"/>
      <c r="C62" s="121"/>
      <c r="D62" s="119"/>
      <c r="E62" s="119"/>
      <c r="F62" s="120"/>
    </row>
    <row r="63" spans="1:6" ht="15" thickBot="1" x14ac:dyDescent="0.35">
      <c r="A63" s="122"/>
      <c r="B63" s="122"/>
      <c r="C63" s="123"/>
      <c r="D63" s="124"/>
      <c r="E63" s="124"/>
      <c r="F63" s="124"/>
    </row>
    <row r="65" spans="1:6" x14ac:dyDescent="0.35">
      <c r="A65" s="112" t="s">
        <v>291</v>
      </c>
      <c r="B65" s="113"/>
      <c r="C65" s="114"/>
      <c r="D65" s="113"/>
      <c r="E65" s="113"/>
      <c r="F65" s="113"/>
    </row>
    <row r="66" spans="1:6" ht="13" x14ac:dyDescent="0.3">
      <c r="A66" s="115">
        <v>43921</v>
      </c>
      <c r="B66" s="115">
        <v>43924</v>
      </c>
      <c r="C66" s="116" t="s">
        <v>502</v>
      </c>
      <c r="D66" s="112" t="s">
        <v>697</v>
      </c>
      <c r="E66" s="112" t="s">
        <v>698</v>
      </c>
      <c r="F66" s="112" t="s">
        <v>701</v>
      </c>
    </row>
  </sheetData>
  <autoFilter ref="A1:F1" xr:uid="{D2AAC5F4-4976-47E2-97F2-99C45AF6C866}"/>
  <phoneticPr fontId="1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A6B7D0-64EB-4A2C-B7E3-2377168DF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84D004C-7762-4509-B2EF-EBE177F4CC38}">
  <ds:schemaRef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6D79FD62-7743-434D-85FF-AC1E9231F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Instructions</vt:lpstr>
      <vt:lpstr>Diff_bt_BMSC&amp;BMDC</vt:lpstr>
      <vt:lpstr>Mapping</vt:lpstr>
      <vt:lpstr>Guide_Internal_Use</vt:lpstr>
      <vt:lpstr>Guide (Bursa)</vt:lpstr>
      <vt:lpstr>Guide (working)</vt:lpstr>
      <vt:lpstr>Guide (BMDC)</vt:lpstr>
      <vt:lpstr>QualitativeNotes</vt:lpstr>
      <vt:lpstr>Revisions</vt:lpstr>
      <vt:lpstr>CCP_ConsolidatedDataFile</vt:lpstr>
      <vt:lpstr>Bursa_BMDC PQD</vt:lpstr>
      <vt:lpstr>Guide</vt:lpstr>
      <vt:lpstr>Uthaya's comment</vt:lpstr>
      <vt:lpstr>BMDC_ConsolidatedDataFile (BMAL</vt:lpstr>
      <vt:lpstr>BMDC_AggregateDataFile</vt:lpstr>
      <vt:lpstr>BMDC_DataFile_4_3</vt:lpstr>
      <vt:lpstr>BMDC_DataFile_4_4a</vt:lpstr>
      <vt:lpstr>BMDC_DataFile_4_4b</vt:lpstr>
      <vt:lpstr>BMDC_DataFile_6_1</vt:lpstr>
      <vt:lpstr>BMDC_DataFile_6_2</vt:lpstr>
      <vt:lpstr>BMDC_DataFile_7_1</vt:lpstr>
      <vt:lpstr>BMDC_DataFile_7_3</vt:lpstr>
      <vt:lpstr>BMDC_DataFile_7_3a</vt:lpstr>
      <vt:lpstr>BMDC_DataFile_7_3b</vt:lpstr>
      <vt:lpstr>BMDC_DataFile_16_2</vt:lpstr>
      <vt:lpstr>BMDC_DataFile_16_3</vt:lpstr>
      <vt:lpstr>BMDC_DataFile_17_3</vt:lpstr>
      <vt:lpstr>BMDC_DataFile_18_2</vt:lpstr>
      <vt:lpstr>BMDC_DataFile_20a</vt:lpstr>
      <vt:lpstr>BMDC_DataFile_20b</vt:lpstr>
      <vt:lpstr>BMDC_DataFile_23</vt:lpstr>
      <vt:lpstr>BMDC_DataFile_23_3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Salwana Mohd Amin</cp:lastModifiedBy>
  <dcterms:created xsi:type="dcterms:W3CDTF">2020-08-17T08:40:50Z</dcterms:created>
  <dcterms:modified xsi:type="dcterms:W3CDTF">2024-03-11T07:34:13Z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y fmtid="{D5CDD505-2E9C-101B-9397-08002B2CF9AE}" pid="3" name="MSIP_Label_0d48a1c6-a2ec-49d2-beaa-ed3d16628e0e_Enabled">
    <vt:lpwstr>true</vt:lpwstr>
  </property>
  <property fmtid="{D5CDD505-2E9C-101B-9397-08002B2CF9AE}" pid="4" name="MSIP_Label_0d48a1c6-a2ec-49d2-beaa-ed3d16628e0e_SetDate">
    <vt:lpwstr>2023-04-12T06:29:50Z</vt:lpwstr>
  </property>
  <property fmtid="{D5CDD505-2E9C-101B-9397-08002B2CF9AE}" pid="5" name="MSIP_Label_0d48a1c6-a2ec-49d2-beaa-ed3d16628e0e_Method">
    <vt:lpwstr>Standard</vt:lpwstr>
  </property>
  <property fmtid="{D5CDD505-2E9C-101B-9397-08002B2CF9AE}" pid="6" name="MSIP_Label_0d48a1c6-a2ec-49d2-beaa-ed3d16628e0e_Name">
    <vt:lpwstr>Public</vt:lpwstr>
  </property>
  <property fmtid="{D5CDD505-2E9C-101B-9397-08002B2CF9AE}" pid="7" name="MSIP_Label_0d48a1c6-a2ec-49d2-beaa-ed3d16628e0e_SiteId">
    <vt:lpwstr>d6d2c0de-fe9d-4b6f-90eb-25edd69db24c</vt:lpwstr>
  </property>
  <property fmtid="{D5CDD505-2E9C-101B-9397-08002B2CF9AE}" pid="8" name="MSIP_Label_0d48a1c6-a2ec-49d2-beaa-ed3d16628e0e_ActionId">
    <vt:lpwstr>ddda2ef9-6240-4174-9d46-aaf4a1af3fcd</vt:lpwstr>
  </property>
  <property fmtid="{D5CDD505-2E9C-101B-9397-08002B2CF9AE}" pid="9" name="MSIP_Label_0d48a1c6-a2ec-49d2-beaa-ed3d16628e0e_ContentBits">
    <vt:lpwstr>0</vt:lpwstr>
  </property>
</Properties>
</file>